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eacion.pc6\Desktop\"/>
    </mc:Choice>
  </mc:AlternateContent>
  <workbookProtection workbookAlgorithmName="SHA-512" workbookHashValue="HnXvf8gP7AammxPZ1QyE0d47074ojmHRqEJRDexHk5mZ9DUBR4x78I8EY1zxQK7u093YfAsqoNVMOzkaBuwVVg==" workbookSaltValue="rx+gNMKvASJgV0IHCJZBYA==" workbookSpinCount="100000" lockStructure="1"/>
  <bookViews>
    <workbookView xWindow="0" yWindow="0" windowWidth="24000" windowHeight="9045" tabRatio="918" activeTab="15"/>
  </bookViews>
  <sheets>
    <sheet name="PAG 1" sheetId="1" r:id="rId1"/>
    <sheet name="PAG 2" sheetId="2" r:id="rId2"/>
    <sheet name="PAG 3" sheetId="29" r:id="rId3"/>
    <sheet name="PAG 4" sheetId="31" r:id="rId4"/>
    <sheet name="PAG 5" sheetId="7" r:id="rId5"/>
    <sheet name="PAG 6" sheetId="8" r:id="rId6"/>
    <sheet name="PAG 7" sheetId="9" r:id="rId7"/>
    <sheet name="PAG 8" sheetId="10" r:id="rId8"/>
    <sheet name="PAG 9" sheetId="23" r:id="rId9"/>
    <sheet name="PAG 10" sheetId="17" r:id="rId10"/>
    <sheet name="PAG 11" sheetId="26" r:id="rId11"/>
    <sheet name="PAG 12" sheetId="12" r:id="rId12"/>
    <sheet name="PAG 13A" sheetId="14" r:id="rId13"/>
    <sheet name="PAG 13B" sheetId="13" r:id="rId14"/>
    <sheet name="PAG 14" sheetId="19" r:id="rId15"/>
    <sheet name="PAG 15" sheetId="15" r:id="rId16"/>
    <sheet name="consulta" sheetId="16" state="hidden" r:id="rId17"/>
  </sheets>
  <externalReferences>
    <externalReference r:id="rId18"/>
  </externalReferences>
  <definedNames>
    <definedName name="_aeh1" localSheetId="2">'[1]PAG 11'!$Q$21</definedName>
    <definedName name="_aeh1" localSheetId="3">'[1]PAG 11'!$Q$21</definedName>
    <definedName name="_aeh1">'PAG 8'!$Q$21</definedName>
    <definedName name="_aeh2" localSheetId="2">'[1]PAG 11'!$Q$23</definedName>
    <definedName name="_aeh2" localSheetId="3">'[1]PAG 11'!$Q$23</definedName>
    <definedName name="_aeh2">'PAG 8'!$Q$23</definedName>
    <definedName name="_aeh3" localSheetId="2">'[1]PAG 11'!$Q$25</definedName>
    <definedName name="_aeh3" localSheetId="3">'[1]PAG 11'!$Q$25</definedName>
    <definedName name="_aeh3">'PAG 8'!$Q$25</definedName>
    <definedName name="_aeh4" localSheetId="2">'[1]PAG 11'!$Q$27</definedName>
    <definedName name="_aeh4" localSheetId="3">'[1]PAG 11'!$Q$27</definedName>
    <definedName name="_aeh4">'PAG 8'!$Q$27</definedName>
    <definedName name="_aeh5" localSheetId="2">'[1]PAG 11'!$Q$29</definedName>
    <definedName name="_aeh5" localSheetId="3">'[1]PAG 11'!$Q$29</definedName>
    <definedName name="_aeh5">'PAG 8'!$Q$29</definedName>
    <definedName name="_aeh6" localSheetId="2">'[1]PAG 11'!$Q$31</definedName>
    <definedName name="_aeh6" localSheetId="3">'[1]PAG 11'!$Q$31</definedName>
    <definedName name="_aeh6">'PAG 8'!$Q$31</definedName>
    <definedName name="_aeh7" localSheetId="2">'[1]PAG 11'!$Q$33</definedName>
    <definedName name="_aeh7" localSheetId="3">'[1]PAG 11'!$Q$33</definedName>
    <definedName name="_aeh7">'PAG 8'!$Q$33</definedName>
    <definedName name="_aeh8" localSheetId="2">'[1]PAG 11'!$Q$35</definedName>
    <definedName name="_aeh8" localSheetId="3">'[1]PAG 11'!$Q$35</definedName>
    <definedName name="_aeh8">'PAG 8'!$Q$35</definedName>
    <definedName name="_aem1" localSheetId="2">'[1]PAG 11'!$U$21</definedName>
    <definedName name="_aem1" localSheetId="3">'[1]PAG 11'!$U$21</definedName>
    <definedName name="_aem1">'PAG 8'!$U$21</definedName>
    <definedName name="_aem2" localSheetId="2">'[1]PAG 11'!$U$23</definedName>
    <definedName name="_aem2" localSheetId="3">'[1]PAG 11'!$U$23</definedName>
    <definedName name="_aem2">'PAG 8'!$U$23</definedName>
    <definedName name="_aem3" localSheetId="2">'[1]PAG 11'!$U$25</definedName>
    <definedName name="_aem3" localSheetId="3">'[1]PAG 11'!$U$25</definedName>
    <definedName name="_aem3">'PAG 8'!$U$25</definedName>
    <definedName name="_aem4" localSheetId="2">'[1]PAG 11'!$U$27</definedName>
    <definedName name="_aem4" localSheetId="3">'[1]PAG 11'!$U$27</definedName>
    <definedName name="_aem4">'PAG 8'!$U$27</definedName>
    <definedName name="_aem5" localSheetId="2">'[1]PAG 11'!$U$29</definedName>
    <definedName name="_aem5" localSheetId="3">'[1]PAG 11'!$U$29</definedName>
    <definedName name="_aem5">'PAG 8'!$U$29</definedName>
    <definedName name="_aem6" localSheetId="2">'[1]PAG 11'!$U$31</definedName>
    <definedName name="_aem6" localSheetId="3">'[1]PAG 11'!$U$31</definedName>
    <definedName name="_aem6">'PAG 8'!$U$31</definedName>
    <definedName name="_aem7" localSheetId="2">'[1]PAG 11'!$U$33</definedName>
    <definedName name="_aem7" localSheetId="3">'[1]PAG 11'!$U$33</definedName>
    <definedName name="_aem7">'PAG 8'!$U$33</definedName>
    <definedName name="_aem8" localSheetId="2">'[1]PAG 11'!$U$35</definedName>
    <definedName name="_aem8" localSheetId="3">'[1]PAG 11'!$U$35</definedName>
    <definedName name="_aem8">'PAG 8'!$U$35</definedName>
    <definedName name="_c1h" localSheetId="2">'[1]PAG 16B'!$AD$14</definedName>
    <definedName name="_c1h" localSheetId="3">'[1]PAG 16B'!$AD$14</definedName>
    <definedName name="_c1h">'PAG 13B'!$AD$14</definedName>
    <definedName name="_c1m" localSheetId="2">'[1]PAG 16B'!$AH$14</definedName>
    <definedName name="_c1m" localSheetId="3">'[1]PAG 16B'!$AH$14</definedName>
    <definedName name="_c1m">'PAG 13B'!$AH$14</definedName>
    <definedName name="_c2h" localSheetId="2">'[1]PAG 16B'!$AD$16</definedName>
    <definedName name="_c2h" localSheetId="3">'[1]PAG 16B'!$AD$16</definedName>
    <definedName name="_c2h">'PAG 13B'!$AD$16</definedName>
    <definedName name="_c2m" localSheetId="2">'[1]PAG 16B'!$AH$16</definedName>
    <definedName name="_c2m" localSheetId="3">'[1]PAG 16B'!$AH$16</definedName>
    <definedName name="_c2m">'PAG 13B'!$AH$16</definedName>
    <definedName name="_c3h" localSheetId="2">'[1]PAG 16B'!$AD$18</definedName>
    <definedName name="_c3h" localSheetId="3">'[1]PAG 16B'!$AD$18</definedName>
    <definedName name="_c3h">'PAG 13B'!$AD$18</definedName>
    <definedName name="_c3m" localSheetId="2">'[1]PAG 16B'!$AH$18</definedName>
    <definedName name="_c3m" localSheetId="3">'[1]PAG 16B'!$AH$18</definedName>
    <definedName name="_c3m">'PAG 13B'!$AH$18</definedName>
    <definedName name="_c4h" localSheetId="2">'[1]PAG 16B'!$AD$20</definedName>
    <definedName name="_c4h" localSheetId="3">'[1]PAG 16B'!$AD$20</definedName>
    <definedName name="_c4h">'PAG 13B'!$AD$20</definedName>
    <definedName name="_c4m" localSheetId="2">'[1]PAG 16B'!$AH$20</definedName>
    <definedName name="_c4m" localSheetId="3">'[1]PAG 16B'!$AH$20</definedName>
    <definedName name="_c4m">'PAG 13B'!$AH$20</definedName>
    <definedName name="_c5h" localSheetId="2">'[1]PAG 16B'!$AD$22</definedName>
    <definedName name="_c5h" localSheetId="3">'[1]PAG 16B'!$AD$22</definedName>
    <definedName name="_c5h">'PAG 13B'!$AD$22</definedName>
    <definedName name="_c5m" localSheetId="2">'[1]PAG 16B'!$AH$22</definedName>
    <definedName name="_c5m" localSheetId="3">'[1]PAG 16B'!$AH$22</definedName>
    <definedName name="_c5m">'PAG 13B'!$AH$22</definedName>
    <definedName name="_c6h" localSheetId="2">'[1]PAG 16B'!$AD$24</definedName>
    <definedName name="_c6h" localSheetId="3">'[1]PAG 16B'!$AD$24</definedName>
    <definedName name="_c6h">'PAG 13B'!$AD$24</definedName>
    <definedName name="_c6m" localSheetId="2">'[1]PAG 16B'!$AH$24</definedName>
    <definedName name="_c6m" localSheetId="3">'[1]PAG 16B'!$AH$24</definedName>
    <definedName name="_c6m">'PAG 13B'!$AH$24</definedName>
    <definedName name="_c7h" localSheetId="2">'[1]PAG 16B'!$AD$26</definedName>
    <definedName name="_c7h" localSheetId="3">'[1]PAG 16B'!$AD$26</definedName>
    <definedName name="_c7h">'PAG 13B'!$AD$26</definedName>
    <definedName name="_c7m" localSheetId="2">'[1]PAG 16B'!$AH$26</definedName>
    <definedName name="_c7m" localSheetId="3">'[1]PAG 16B'!$AH$26</definedName>
    <definedName name="_c7m">'PAG 13B'!$AH$26</definedName>
    <definedName name="_c8h" localSheetId="2">'[1]PAG 16B'!$AD$28</definedName>
    <definedName name="_c8h" localSheetId="3">'[1]PAG 16B'!$AD$28</definedName>
    <definedName name="_c8h">'PAG 13B'!$AD$28</definedName>
    <definedName name="_c8m" localSheetId="2">'[1]PAG 16B'!$AH$28</definedName>
    <definedName name="_c8m" localSheetId="3">'[1]PAG 16B'!$AH$28</definedName>
    <definedName name="_c8m">'PAG 13B'!$AH$28</definedName>
    <definedName name="_c9h" localSheetId="2">'[1]PAG 16B'!$AD$30</definedName>
    <definedName name="_c9h" localSheetId="3">'[1]PAG 16B'!$AD$30</definedName>
    <definedName name="_c9h">'PAG 13B'!$AD$30</definedName>
    <definedName name="_c9m" localSheetId="2">'[1]PAG 16B'!$AH$30</definedName>
    <definedName name="_c9m" localSheetId="3">'[1]PAG 16B'!$AH$30</definedName>
    <definedName name="_c9m">'PAG 13B'!$AH$30</definedName>
    <definedName name="aaprob_1" localSheetId="2">'PAG 3'!$E$23</definedName>
    <definedName name="aaprob_1" localSheetId="3">'[1]PAG 3'!$E$23</definedName>
    <definedName name="aaprob_1">#REF!</definedName>
    <definedName name="aaprob_2" localSheetId="2">'PAG 3'!$E$25</definedName>
    <definedName name="aaprob_2" localSheetId="3">'[1]PAG 3'!$E$25</definedName>
    <definedName name="aaprob_2">#REF!</definedName>
    <definedName name="aaprob_3" localSheetId="2">'PAG 3'!$E$27</definedName>
    <definedName name="aaprob_3" localSheetId="3">'[1]PAG 3'!$E$27</definedName>
    <definedName name="aaprob_3">#REF!</definedName>
    <definedName name="aaprob_4" localSheetId="2">'PAG 3'!$G$23</definedName>
    <definedName name="aaprob_4" localSheetId="3">'[1]PAG 3'!$G$23</definedName>
    <definedName name="aaprob_4">#REF!</definedName>
    <definedName name="aaprob_5" localSheetId="2">'PAG 3'!$G$25</definedName>
    <definedName name="aaprob_5" localSheetId="3">'[1]PAG 3'!$G$25</definedName>
    <definedName name="aaprob_5">#REF!</definedName>
    <definedName name="aaprob_6" localSheetId="2">'PAG 3'!$G$27</definedName>
    <definedName name="aaprob_6" localSheetId="3">'[1]PAG 3'!$G$27</definedName>
    <definedName name="aaprob_6">#REF!</definedName>
    <definedName name="aaprob_disc_1" localSheetId="2">'PAG 3'!$N$23</definedName>
    <definedName name="aaprob_disc_1" localSheetId="3">'[1]PAG 3'!$N$23</definedName>
    <definedName name="aaprob_disc_1">#REF!</definedName>
    <definedName name="aaprob_disc_2" localSheetId="2">'PAG 3'!$N$25</definedName>
    <definedName name="aaprob_disc_2" localSheetId="3">'[1]PAG 3'!$N$25</definedName>
    <definedName name="aaprob_disc_2">#REF!</definedName>
    <definedName name="aaprob_disc_3" localSheetId="2">'PAG 3'!$N$27</definedName>
    <definedName name="aaprob_disc_3" localSheetId="3">'[1]PAG 3'!$N$27</definedName>
    <definedName name="aaprob_disc_3">#REF!</definedName>
    <definedName name="aaprob_ext_1" localSheetId="2">'PAG 3'!$R$23</definedName>
    <definedName name="aaprob_ext_1" localSheetId="3">'[1]PAG 3'!$R$23</definedName>
    <definedName name="aaprob_ext_1">#REF!</definedName>
    <definedName name="aaprob_ext_2" localSheetId="2">'PAG 3'!$R$25</definedName>
    <definedName name="aaprob_ext_2" localSheetId="3">'[1]PAG 3'!$R$25</definedName>
    <definedName name="aaprob_ext_2">#REF!</definedName>
    <definedName name="aaprob_ext_3" localSheetId="2">'PAG 3'!$R$27</definedName>
    <definedName name="aaprob_ext_3" localSheetId="3">'[1]PAG 3'!$R$27</definedName>
    <definedName name="aaprob_ext_3">#REF!</definedName>
    <definedName name="aaprob_indig_1" localSheetId="2">'PAG 3'!$P$23</definedName>
    <definedName name="aaprob_indig_1" localSheetId="3">'[1]PAG 3'!$P$23</definedName>
    <definedName name="aaprob_indig_1">#REF!</definedName>
    <definedName name="aaprob_indig_2" localSheetId="2">'PAG 3'!$P$25</definedName>
    <definedName name="aaprob_indig_2" localSheetId="3">'[1]PAG 3'!$P$25</definedName>
    <definedName name="aaprob_indig_2">#REF!</definedName>
    <definedName name="aaprob_indig_3" localSheetId="2">'PAG 3'!$P$27</definedName>
    <definedName name="aaprob_indig_3" localSheetId="3">'[1]PAG 3'!$P$27</definedName>
    <definedName name="aaprob_indig_3">#REF!</definedName>
    <definedName name="aeg_17_1" localSheetId="2">#REF!</definedName>
    <definedName name="aeg_17_1" localSheetId="3">'PAG 4'!$D$26</definedName>
    <definedName name="aeg_17_1">#REF!</definedName>
    <definedName name="aeg_17_2" localSheetId="2">#REF!</definedName>
    <definedName name="aeg_17_2" localSheetId="3">'PAG 4'!$F$26</definedName>
    <definedName name="aeg_17_2">#REF!</definedName>
    <definedName name="aeg_17_3" localSheetId="2">#REF!</definedName>
    <definedName name="aeg_17_3" localSheetId="3">'PAG 4'!$M$26</definedName>
    <definedName name="aeg_17_3">#REF!</definedName>
    <definedName name="aeg_17_4" localSheetId="2">#REF!</definedName>
    <definedName name="aeg_17_4" localSheetId="3">'PAG 4'!$O$26</definedName>
    <definedName name="aeg_17_4">#REF!</definedName>
    <definedName name="aeg_17_5" localSheetId="2">#REF!</definedName>
    <definedName name="aeg_17_5" localSheetId="3">'PAG 4'!$Q$26</definedName>
    <definedName name="aeg_17_5">#REF!</definedName>
    <definedName name="aeg_18_1" localSheetId="2">#REF!</definedName>
    <definedName name="aeg_18_1" localSheetId="3">'PAG 4'!$D$27</definedName>
    <definedName name="aeg_18_1">#REF!</definedName>
    <definedName name="aeg_18_2" localSheetId="2">#REF!</definedName>
    <definedName name="aeg_18_2" localSheetId="3">'PAG 4'!$F$27</definedName>
    <definedName name="aeg_18_2">#REF!</definedName>
    <definedName name="aeg_18_3" localSheetId="2">#REF!</definedName>
    <definedName name="aeg_18_3" localSheetId="3">'PAG 4'!$M$27</definedName>
    <definedName name="aeg_18_3">#REF!</definedName>
    <definedName name="aeg_18_4" localSheetId="2">#REF!</definedName>
    <definedName name="aeg_18_4" localSheetId="3">'PAG 4'!$O$27</definedName>
    <definedName name="aeg_18_4">#REF!</definedName>
    <definedName name="aeg_18_5" localSheetId="2">#REF!</definedName>
    <definedName name="aeg_18_5" localSheetId="3">'PAG 4'!$Q$27</definedName>
    <definedName name="aeg_18_5">#REF!</definedName>
    <definedName name="aeg_19_1" localSheetId="2">#REF!</definedName>
    <definedName name="aeg_19_1" localSheetId="3">'PAG 4'!$D$28</definedName>
    <definedName name="aeg_19_1">#REF!</definedName>
    <definedName name="aeg_19_2" localSheetId="2">#REF!</definedName>
    <definedName name="aeg_19_2" localSheetId="3">'PAG 4'!$F$28</definedName>
    <definedName name="aeg_19_2">#REF!</definedName>
    <definedName name="aeg_19_3" localSheetId="2">#REF!</definedName>
    <definedName name="aeg_19_3" localSheetId="3">'PAG 4'!$M$28</definedName>
    <definedName name="aeg_19_3">#REF!</definedName>
    <definedName name="aeg_19_4" localSheetId="2">#REF!</definedName>
    <definedName name="aeg_19_4" localSheetId="3">'PAG 4'!$O$28</definedName>
    <definedName name="aeg_19_4">#REF!</definedName>
    <definedName name="aeg_19_5" localSheetId="2">#REF!</definedName>
    <definedName name="aeg_19_5" localSheetId="3">'PAG 4'!$Q$28</definedName>
    <definedName name="aeg_19_5">#REF!</definedName>
    <definedName name="aeg_20_1" localSheetId="2">#REF!</definedName>
    <definedName name="aeg_20_1" localSheetId="3">'PAG 4'!$D$29</definedName>
    <definedName name="aeg_20_1">#REF!</definedName>
    <definedName name="aeg_20_2" localSheetId="2">#REF!</definedName>
    <definedName name="aeg_20_2" localSheetId="3">'PAG 4'!$F$29</definedName>
    <definedName name="aeg_20_2">#REF!</definedName>
    <definedName name="aeg_20_3" localSheetId="2">#REF!</definedName>
    <definedName name="aeg_20_3" localSheetId="3">'PAG 4'!$M$29</definedName>
    <definedName name="aeg_20_3">#REF!</definedName>
    <definedName name="aeg_20_4" localSheetId="2">#REF!</definedName>
    <definedName name="aeg_20_4" localSheetId="3">'PAG 4'!$O$29</definedName>
    <definedName name="aeg_20_4">#REF!</definedName>
    <definedName name="aeg_20_5" localSheetId="2">#REF!</definedName>
    <definedName name="aeg_20_5" localSheetId="3">'PAG 4'!$Q$29</definedName>
    <definedName name="aeg_20_5">#REF!</definedName>
    <definedName name="aeg_21_1" localSheetId="2">#REF!</definedName>
    <definedName name="aeg_21_1" localSheetId="3">'PAG 4'!$D$30</definedName>
    <definedName name="aeg_21_1">#REF!</definedName>
    <definedName name="aeg_21_2" localSheetId="2">#REF!</definedName>
    <definedName name="aeg_21_2" localSheetId="3">'PAG 4'!$F$30</definedName>
    <definedName name="aeg_21_2">#REF!</definedName>
    <definedName name="aeg_21_3" localSheetId="2">#REF!</definedName>
    <definedName name="aeg_21_3" localSheetId="3">'PAG 4'!$M$30</definedName>
    <definedName name="aeg_21_3">#REF!</definedName>
    <definedName name="aeg_21_4" localSheetId="2">#REF!</definedName>
    <definedName name="aeg_21_4" localSheetId="3">'PAG 4'!$O$30</definedName>
    <definedName name="aeg_21_4">#REF!</definedName>
    <definedName name="aeg_21_5" localSheetId="2">#REF!</definedName>
    <definedName name="aeg_21_5" localSheetId="3">'PAG 4'!$Q$30</definedName>
    <definedName name="aeg_21_5">#REF!</definedName>
    <definedName name="aexis_1" localSheetId="2">'PAG 3'!$E$11</definedName>
    <definedName name="aexis_1" localSheetId="3">'[1]PAG 3'!$E$11</definedName>
    <definedName name="aexis_1">#REF!</definedName>
    <definedName name="aexis_2" localSheetId="2">'PAG 3'!$E$12</definedName>
    <definedName name="aexis_2" localSheetId="3">'[1]PAG 3'!$E$12</definedName>
    <definedName name="aexis_2">#REF!</definedName>
    <definedName name="aexis_3" localSheetId="2">'PAG 3'!$E$13</definedName>
    <definedName name="aexis_3" localSheetId="3">'[1]PAG 3'!$E$13</definedName>
    <definedName name="aexis_3">#REF!</definedName>
    <definedName name="aexis_4" localSheetId="2">'PAG 3'!$G$11</definedName>
    <definedName name="aexis_4" localSheetId="3">'[1]PAG 3'!$G$11</definedName>
    <definedName name="aexis_4">#REF!</definedName>
    <definedName name="aexis_5" localSheetId="2">'PAG 3'!$G$12</definedName>
    <definedName name="aexis_5" localSheetId="3">'[1]PAG 3'!$G$12</definedName>
    <definedName name="aexis_5">#REF!</definedName>
    <definedName name="aexis_6" localSheetId="2">'PAG 3'!$G$13</definedName>
    <definedName name="aexis_6" localSheetId="3">'[1]PAG 3'!$G$13</definedName>
    <definedName name="aexis_6">#REF!</definedName>
    <definedName name="aexis_disc_1" localSheetId="2">'PAG 3'!$N$11</definedName>
    <definedName name="aexis_disc_1" localSheetId="3">'[1]PAG 3'!$N$11</definedName>
    <definedName name="aexis_disc_1">#REF!</definedName>
    <definedName name="aexis_disc_2" localSheetId="2">'PAG 3'!$N$12</definedName>
    <definedName name="aexis_disc_2" localSheetId="3">'[1]PAG 3'!$N$12</definedName>
    <definedName name="aexis_disc_2">#REF!</definedName>
    <definedName name="aexis_disc_3" localSheetId="2">'PAG 3'!$N$13</definedName>
    <definedName name="aexis_disc_3" localSheetId="3">'[1]PAG 3'!$N$13</definedName>
    <definedName name="aexis_disc_3">#REF!</definedName>
    <definedName name="aexis_ext_1" localSheetId="2">'PAG 3'!$R$11</definedName>
    <definedName name="aexis_ext_1" localSheetId="3">'[1]PAG 3'!$R$11</definedName>
    <definedName name="aexis_ext_1">#REF!</definedName>
    <definedName name="aexis_ext_2" localSheetId="2">'PAG 3'!$R$12</definedName>
    <definedName name="aexis_ext_2" localSheetId="3">'[1]PAG 3'!$R$12</definedName>
    <definedName name="aexis_ext_2">#REF!</definedName>
    <definedName name="aexis_ext_3" localSheetId="2">'PAG 3'!$R$13</definedName>
    <definedName name="aexis_ext_3" localSheetId="3">'[1]PAG 3'!$R$13</definedName>
    <definedName name="aexis_ext_3">#REF!</definedName>
    <definedName name="aexis_indig_1" localSheetId="2">'PAG 3'!$P$11</definedName>
    <definedName name="aexis_indig_1" localSheetId="3">'[1]PAG 3'!$P$11</definedName>
    <definedName name="aexis_indig_1">#REF!</definedName>
    <definedName name="aexis_indig_2" localSheetId="2">'PAG 3'!$P$12</definedName>
    <definedName name="aexis_indig_2" localSheetId="3">'[1]PAG 3'!$P$12</definedName>
    <definedName name="aexis_indig_2">#REF!</definedName>
    <definedName name="aexis_indig_3" localSheetId="2">'PAG 3'!$P$13</definedName>
    <definedName name="aexis_indig_3" localSheetId="3">'[1]PAG 3'!$P$13</definedName>
    <definedName name="aexis_indig_3">#REF!</definedName>
    <definedName name="ai_1" localSheetId="2">'[1]PAG 10'!$F$8</definedName>
    <definedName name="ai_1" localSheetId="3">'[1]PAG 10'!$F$8</definedName>
    <definedName name="ai_1">'PAG 7'!$F$8</definedName>
    <definedName name="ai_2" localSheetId="2">'[1]PAG 10'!$F$9</definedName>
    <definedName name="ai_2" localSheetId="3">'[1]PAG 10'!$F$9</definedName>
    <definedName name="ai_2">'PAG 7'!$F$9</definedName>
    <definedName name="ai_3" localSheetId="2">'[1]PAG 10'!$F$10</definedName>
    <definedName name="ai_3" localSheetId="3">'[1]PAG 10'!$F$10</definedName>
    <definedName name="ai_3">'PAG 7'!$F$10</definedName>
    <definedName name="ai_4" localSheetId="2">'[1]PAG 10'!$H$8</definedName>
    <definedName name="ai_4" localSheetId="3">'[1]PAG 10'!$H$8</definedName>
    <definedName name="ai_4">'PAG 7'!$H$8</definedName>
    <definedName name="ai_5" localSheetId="2">'[1]PAG 10'!$H$9</definedName>
    <definedName name="ai_5" localSheetId="3">'[1]PAG 10'!$H$9</definedName>
    <definedName name="ai_5">'PAG 7'!$H$9</definedName>
    <definedName name="ai_6" localSheetId="2">'[1]PAG 10'!$H$10</definedName>
    <definedName name="ai_6" localSheetId="3">'[1]PAG 10'!$H$10</definedName>
    <definedName name="ai_6">'PAG 7'!$H$10</definedName>
    <definedName name="ai_disc_1" localSheetId="2">'[1]PAG 10'!$L$8</definedName>
    <definedName name="ai_disc_1" localSheetId="3">'[1]PAG 10'!$L$8</definedName>
    <definedName name="ai_disc_1">'PAG 7'!$L$8</definedName>
    <definedName name="ai_disc_2" localSheetId="2">'[1]PAG 10'!$L$9</definedName>
    <definedName name="ai_disc_2" localSheetId="3">'[1]PAG 10'!$L$9</definedName>
    <definedName name="ai_disc_2">'PAG 7'!$L$9</definedName>
    <definedName name="ai_disc_3" localSheetId="2">'[1]PAG 10'!$L$10</definedName>
    <definedName name="ai_disc_3" localSheetId="3">'[1]PAG 10'!$L$10</definedName>
    <definedName name="ai_disc_3">'PAG 7'!$L$10</definedName>
    <definedName name="ai_ext_1" localSheetId="2">'[1]PAG 10'!$P$8</definedName>
    <definedName name="ai_ext_1" localSheetId="3">'[1]PAG 10'!$P$8</definedName>
    <definedName name="ai_ext_1">'PAG 7'!$P$8</definedName>
    <definedName name="ai_ext_2" localSheetId="2">'[1]PAG 10'!$P$9</definedName>
    <definedName name="ai_ext_2" localSheetId="3">'[1]PAG 10'!$P$9</definedName>
    <definedName name="ai_ext_2">'PAG 7'!$P$9</definedName>
    <definedName name="ai_ext_3" localSheetId="2">'[1]PAG 10'!$P$10</definedName>
    <definedName name="ai_ext_3" localSheetId="3">'[1]PAG 10'!$P$10</definedName>
    <definedName name="ai_ext_3">'PAG 7'!$P$10</definedName>
    <definedName name="ai_indig_1" localSheetId="2">'[1]PAG 10'!$N$8</definedName>
    <definedName name="ai_indig_1" localSheetId="3">'[1]PAG 10'!$N$8</definedName>
    <definedName name="ai_indig_1">'PAG 7'!$N$8</definedName>
    <definedName name="ai_indig_2" localSheetId="2">'[1]PAG 10'!$N$9</definedName>
    <definedName name="ai_indig_2" localSheetId="3">'[1]PAG 10'!$N$9</definedName>
    <definedName name="ai_indig_2">'PAG 7'!$N$9</definedName>
    <definedName name="ai_indig_3" localSheetId="2">'[1]PAG 10'!$N$10</definedName>
    <definedName name="ai_indig_3" localSheetId="3">'[1]PAG 10'!$N$10</definedName>
    <definedName name="ai_indig_3">'PAG 7'!$N$10</definedName>
    <definedName name="alu_form_trab_1" localSheetId="2">'[1]PAG 15'!$G$26</definedName>
    <definedName name="alu_form_trab_1" localSheetId="3">'[1]PAG 15'!$G$26</definedName>
    <definedName name="alu_form_trab_1">'PAG 12'!$G$26</definedName>
    <definedName name="alu_form_trab_2" localSheetId="2">'[1]PAG 15'!$K$26</definedName>
    <definedName name="alu_form_trab_2" localSheetId="3">'[1]PAG 15'!$K$26</definedName>
    <definedName name="alu_form_trab_2">'PAG 12'!$K$26</definedName>
    <definedName name="alu1hni14" localSheetId="2">'[1]PAG 9'!$E$10</definedName>
    <definedName name="alu1hni14" localSheetId="3">'[1]PAG 9'!$E$10</definedName>
    <definedName name="alu1hni14">'PAG 6'!$E$10</definedName>
    <definedName name="alu1hni15" localSheetId="2">'[1]PAG 9'!$J$10</definedName>
    <definedName name="alu1hni15" localSheetId="3">'[1]PAG 9'!$J$10</definedName>
    <definedName name="alu1hni15">'PAG 6'!$J$10</definedName>
    <definedName name="alu1hni16" localSheetId="2">'[1]PAG 9'!$O$10</definedName>
    <definedName name="alu1hni16" localSheetId="3">'[1]PAG 9'!$O$10</definedName>
    <definedName name="alu1hni16">'PAG 6'!$O$10</definedName>
    <definedName name="alu1hni17" localSheetId="2">'[1]PAG 9'!$T$10</definedName>
    <definedName name="alu1hni17" localSheetId="3">'[1]PAG 9'!$T$10</definedName>
    <definedName name="alu1hni17">'PAG 6'!$T$10</definedName>
    <definedName name="alu1hni18" localSheetId="2">'[1]PAG 9'!$Y$10</definedName>
    <definedName name="alu1hni18" localSheetId="3">'[1]PAG 9'!$Y$10</definedName>
    <definedName name="alu1hni18">'PAG 6'!$Y$10</definedName>
    <definedName name="alu1hni19" localSheetId="2">'[1]PAG 9'!$AD$10</definedName>
    <definedName name="alu1hni19" localSheetId="3">'[1]PAG 9'!$AD$10</definedName>
    <definedName name="alu1hni19">'PAG 6'!$AD$10</definedName>
    <definedName name="alu1hni20" localSheetId="2">'[1]PAG 9'!$AI$10</definedName>
    <definedName name="alu1hni20" localSheetId="3">'[1]PAG 9'!$AI$10</definedName>
    <definedName name="alu1hni20">'PAG 6'!$AI$10</definedName>
    <definedName name="alu1hni21" localSheetId="2">'[1]PAG 9'!$AN$10</definedName>
    <definedName name="alu1hni21" localSheetId="3">'[1]PAG 9'!$AN$10</definedName>
    <definedName name="alu1hni21">'PAG 6'!$AN$10</definedName>
    <definedName name="alu1hni22" localSheetId="2">'[1]PAG 9'!$AS$10</definedName>
    <definedName name="alu1hni22" localSheetId="3">'[1]PAG 9'!$AS$10</definedName>
    <definedName name="alu1hni22">'PAG 6'!$AS$10</definedName>
    <definedName name="alu1hni23" localSheetId="2">'[1]PAG 9'!$AX$10</definedName>
    <definedName name="alu1hni23" localSheetId="3">'[1]PAG 9'!$AX$10</definedName>
    <definedName name="alu1hni23">'PAG 6'!$AX$10</definedName>
    <definedName name="alu1hni24" localSheetId="2">'[1]PAG 9'!$BC$10</definedName>
    <definedName name="alu1hni24" localSheetId="3">'[1]PAG 9'!$BC$10</definedName>
    <definedName name="alu1hni24">'PAG 6'!$BC$10</definedName>
    <definedName name="alu1hni25" localSheetId="2">'[1]PAG 9'!$BH$10</definedName>
    <definedName name="alu1hni25" localSheetId="3">'[1]PAG 9'!$BH$10</definedName>
    <definedName name="alu1hni25">'PAG 6'!$BH$10</definedName>
    <definedName name="alu1hr15" localSheetId="2">'[1]PAG 9'!$J$11</definedName>
    <definedName name="alu1hr15" localSheetId="3">'[1]PAG 9'!$J$11</definedName>
    <definedName name="alu1hr15">'PAG 6'!$J$11</definedName>
    <definedName name="alu1hr16" localSheetId="2">'[1]PAG 9'!$O$11</definedName>
    <definedName name="alu1hr16" localSheetId="3">'[1]PAG 9'!$O$11</definedName>
    <definedName name="alu1hr16">'PAG 6'!$O$11</definedName>
    <definedName name="alu1hr17" localSheetId="2">'[1]PAG 9'!$T$11</definedName>
    <definedName name="alu1hr17" localSheetId="3">'[1]PAG 9'!$T$11</definedName>
    <definedName name="alu1hr17">'PAG 6'!$T$11</definedName>
    <definedName name="alu1hr18" localSheetId="2">'[1]PAG 9'!$Y$11</definedName>
    <definedName name="alu1hr18" localSheetId="3">'[1]PAG 9'!$Y$11</definedName>
    <definedName name="alu1hr18">'PAG 6'!$Y$11</definedName>
    <definedName name="alu1hr19" localSheetId="2">'[1]PAG 9'!$AD$11</definedName>
    <definedName name="alu1hr19" localSheetId="3">'[1]PAG 9'!$AD$11</definedName>
    <definedName name="alu1hr19">'PAG 6'!$AD$11</definedName>
    <definedName name="alu1hr20" localSheetId="2">'[1]PAG 9'!$AI$11</definedName>
    <definedName name="alu1hr20" localSheetId="3">'[1]PAG 9'!$AI$11</definedName>
    <definedName name="alu1hr20">'PAG 6'!$AI$11</definedName>
    <definedName name="alu1hr21" localSheetId="2">'[1]PAG 9'!$AN$11</definedName>
    <definedName name="alu1hr21" localSheetId="3">'[1]PAG 9'!$AN$11</definedName>
    <definedName name="alu1hr21">'PAG 6'!$AN$11</definedName>
    <definedName name="alu1hr22" localSheetId="2">'[1]PAG 9'!$AS$11</definedName>
    <definedName name="alu1hr22" localSheetId="3">'[1]PAG 9'!$AS$11</definedName>
    <definedName name="alu1hr22">'PAG 6'!$AS$11</definedName>
    <definedName name="alu1hr23" localSheetId="2">'[1]PAG 9'!$AX$11</definedName>
    <definedName name="alu1hr23" localSheetId="3">'[1]PAG 9'!$AX$11</definedName>
    <definedName name="alu1hr23">'PAG 6'!$AX$11</definedName>
    <definedName name="alu1hr24" localSheetId="2">'[1]PAG 9'!$BC$11</definedName>
    <definedName name="alu1hr24" localSheetId="3">'[1]PAG 9'!$BC$11</definedName>
    <definedName name="alu1hr24">'PAG 6'!$BC$11</definedName>
    <definedName name="alu1hr25" localSheetId="2">'[1]PAG 9'!$BH$11</definedName>
    <definedName name="alu1hr25" localSheetId="3">'[1]PAG 9'!$BH$11</definedName>
    <definedName name="alu1hr25">'PAG 6'!$BH$11</definedName>
    <definedName name="alu1mni14" localSheetId="2">'[1]PAG 9'!$E$12</definedName>
    <definedName name="alu1mni14" localSheetId="3">'[1]PAG 9'!$E$12</definedName>
    <definedName name="alu1mni14">'PAG 6'!$E$12</definedName>
    <definedName name="alu1mni15" localSheetId="2">'[1]PAG 9'!$J$12</definedName>
    <definedName name="alu1mni15" localSheetId="3">'[1]PAG 9'!$J$12</definedName>
    <definedName name="alu1mni15">'PAG 6'!$J$12</definedName>
    <definedName name="alu1mni16" localSheetId="2">'[1]PAG 9'!$O$12</definedName>
    <definedName name="alu1mni16" localSheetId="3">'[1]PAG 9'!$O$12</definedName>
    <definedName name="alu1mni16">'PAG 6'!$O$12</definedName>
    <definedName name="alu1mni17" localSheetId="2">'[1]PAG 9'!$T$12</definedName>
    <definedName name="alu1mni17" localSheetId="3">'[1]PAG 9'!$T$12</definedName>
    <definedName name="alu1mni17">'PAG 6'!$T$12</definedName>
    <definedName name="alu1mni18" localSheetId="2">'[1]PAG 9'!$Y$12</definedName>
    <definedName name="alu1mni18" localSheetId="3">'[1]PAG 9'!$Y$12</definedName>
    <definedName name="alu1mni18">'PAG 6'!$Y$12</definedName>
    <definedName name="alu1mni19" localSheetId="2">'[1]PAG 9'!$AD$12</definedName>
    <definedName name="alu1mni19" localSheetId="3">'[1]PAG 9'!$AD$12</definedName>
    <definedName name="alu1mni19">'PAG 6'!$AD$12</definedName>
    <definedName name="alu1mni20" localSheetId="2">'[1]PAG 9'!$AI$12</definedName>
    <definedName name="alu1mni20" localSheetId="3">'[1]PAG 9'!$AI$12</definedName>
    <definedName name="alu1mni20">'PAG 6'!$AI$12</definedName>
    <definedName name="alu1mni21" localSheetId="2">'[1]PAG 9'!$AN$12</definedName>
    <definedName name="alu1mni21" localSheetId="3">'[1]PAG 9'!$AN$12</definedName>
    <definedName name="alu1mni21">'PAG 6'!$AN$12</definedName>
    <definedName name="alu1mni22" localSheetId="2">'[1]PAG 9'!$AS$12</definedName>
    <definedName name="alu1mni22" localSheetId="3">'[1]PAG 9'!$AS$12</definedName>
    <definedName name="alu1mni22">'PAG 6'!$AS$12</definedName>
    <definedName name="alu1mni23" localSheetId="2">'[1]PAG 9'!$AX$12</definedName>
    <definedName name="alu1mni23" localSheetId="3">'[1]PAG 9'!$AX$12</definedName>
    <definedName name="alu1mni23">'PAG 6'!$AX$12</definedName>
    <definedName name="alu1mni24" localSheetId="2">'[1]PAG 9'!$BC$12</definedName>
    <definedName name="alu1mni24" localSheetId="3">'[1]PAG 9'!$BC$12</definedName>
    <definedName name="alu1mni24">'PAG 6'!$BC$12</definedName>
    <definedName name="alu1mni25" localSheetId="2">'[1]PAG 9'!$BH$12</definedName>
    <definedName name="alu1mni25" localSheetId="3">'[1]PAG 9'!$BH$12</definedName>
    <definedName name="alu1mni25">'PAG 6'!$BH$12</definedName>
    <definedName name="alu1mr15" localSheetId="2">'[1]PAG 9'!$J$13</definedName>
    <definedName name="alu1mr15" localSheetId="3">'[1]PAG 9'!$J$13</definedName>
    <definedName name="alu1mr15">'PAG 6'!$J$13</definedName>
    <definedName name="alu1mr16" localSheetId="2">'[1]PAG 9'!$O$13</definedName>
    <definedName name="alu1mr16" localSheetId="3">'[1]PAG 9'!$O$13</definedName>
    <definedName name="alu1mr16">'PAG 6'!$O$13</definedName>
    <definedName name="alu1mr17" localSheetId="2">'[1]PAG 9'!$T$13</definedName>
    <definedName name="alu1mr17" localSheetId="3">'[1]PAG 9'!$T$13</definedName>
    <definedName name="alu1mr17">'PAG 6'!$T$13</definedName>
    <definedName name="alu1mr18" localSheetId="2">'[1]PAG 9'!$Y$13</definedName>
    <definedName name="alu1mr18" localSheetId="3">'[1]PAG 9'!$Y$13</definedName>
    <definedName name="alu1mr18">'PAG 6'!$Y$13</definedName>
    <definedName name="alu1mr19" localSheetId="2">'[1]PAG 9'!$AD$13</definedName>
    <definedName name="alu1mr19" localSheetId="3">'[1]PAG 9'!$AD$13</definedName>
    <definedName name="alu1mr19">'PAG 6'!$AD$13</definedName>
    <definedName name="alu1mr20" localSheetId="2">'[1]PAG 9'!$AI$13</definedName>
    <definedName name="alu1mr20" localSheetId="3">'[1]PAG 9'!$AI$13</definedName>
    <definedName name="alu1mr20">'PAG 6'!$AI$13</definedName>
    <definedName name="alu1mr21" localSheetId="2">'[1]PAG 9'!$AN$13</definedName>
    <definedName name="alu1mr21" localSheetId="3">'[1]PAG 9'!$AN$13</definedName>
    <definedName name="alu1mr21">'PAG 6'!$AN$13</definedName>
    <definedName name="alu1mr22" localSheetId="2">'[1]PAG 9'!$AS$13</definedName>
    <definedName name="alu1mr22" localSheetId="3">'[1]PAG 9'!$AS$13</definedName>
    <definedName name="alu1mr22">'PAG 6'!$AS$13</definedName>
    <definedName name="alu1mr23" localSheetId="2">'[1]PAG 9'!$AX$13</definedName>
    <definedName name="alu1mr23" localSheetId="3">'[1]PAG 9'!$AX$13</definedName>
    <definedName name="alu1mr23">'PAG 6'!$AX$13</definedName>
    <definedName name="alu1mr24" localSheetId="2">'[1]PAG 9'!$BC$13</definedName>
    <definedName name="alu1mr24" localSheetId="3">'[1]PAG 9'!$BC$13</definedName>
    <definedName name="alu1mr24">'PAG 6'!$BC$13</definedName>
    <definedName name="alu1mr25" localSheetId="2">'[1]PAG 9'!$BH$13</definedName>
    <definedName name="alu1mr25" localSheetId="3">'[1]PAG 9'!$BH$13</definedName>
    <definedName name="alu1mr25">'PAG 6'!$BH$13</definedName>
    <definedName name="alu2hni15" localSheetId="2">'[1]PAG 9'!$J$17</definedName>
    <definedName name="alu2hni15" localSheetId="3">'[1]PAG 9'!$J$17</definedName>
    <definedName name="alu2hni15">'PAG 6'!$J$17</definedName>
    <definedName name="alu2hni16" localSheetId="2">'[1]PAG 9'!$O$17</definedName>
    <definedName name="alu2hni16" localSheetId="3">'[1]PAG 9'!$O$17</definedName>
    <definedName name="alu2hni16">'PAG 6'!$O$17</definedName>
    <definedName name="alu2hni17" localSheetId="2">'[1]PAG 9'!$T$17</definedName>
    <definedName name="alu2hni17" localSheetId="3">'[1]PAG 9'!$T$17</definedName>
    <definedName name="alu2hni17">'PAG 6'!$T$17</definedName>
    <definedName name="alu2hni18" localSheetId="2">'[1]PAG 9'!$Y$17</definedName>
    <definedName name="alu2hni18" localSheetId="3">'[1]PAG 9'!$Y$17</definedName>
    <definedName name="alu2hni18">'PAG 6'!$Y$17</definedName>
    <definedName name="alu2hni19" localSheetId="2">'[1]PAG 9'!$AD$17</definedName>
    <definedName name="alu2hni19" localSheetId="3">'[1]PAG 9'!$AD$17</definedName>
    <definedName name="alu2hni19">'PAG 6'!$AD$17</definedName>
    <definedName name="alu2hni20" localSheetId="2">'[1]PAG 9'!$AI$17</definedName>
    <definedName name="alu2hni20" localSheetId="3">'[1]PAG 9'!$AI$17</definedName>
    <definedName name="alu2hni20">'PAG 6'!$AI$17</definedName>
    <definedName name="alu2hni21" localSheetId="2">'[1]PAG 9'!$AN$17</definedName>
    <definedName name="alu2hni21" localSheetId="3">'[1]PAG 9'!$AN$17</definedName>
    <definedName name="alu2hni21">'PAG 6'!$AN$17</definedName>
    <definedName name="alu2hni22" localSheetId="2">'[1]PAG 9'!$AS$17</definedName>
    <definedName name="alu2hni22" localSheetId="3">'[1]PAG 9'!$AS$17</definedName>
    <definedName name="alu2hni22">'PAG 6'!$AS$17</definedName>
    <definedName name="alu2hni23" localSheetId="2">'[1]PAG 9'!$AX$17</definedName>
    <definedName name="alu2hni23" localSheetId="3">'[1]PAG 9'!$AX$17</definedName>
    <definedName name="alu2hni23">'PAG 6'!$AX$17</definedName>
    <definedName name="alu2hni24" localSheetId="2">'[1]PAG 9'!$BC$17</definedName>
    <definedName name="alu2hni24" localSheetId="3">'[1]PAG 9'!$BC$17</definedName>
    <definedName name="alu2hni24">'PAG 6'!$BC$17</definedName>
    <definedName name="alu2hni25" localSheetId="2">'[1]PAG 9'!$BH$17</definedName>
    <definedName name="alu2hni25" localSheetId="3">'[1]PAG 9'!$BH$17</definedName>
    <definedName name="alu2hni25">'PAG 6'!$BH$17</definedName>
    <definedName name="alu2hr15" localSheetId="2">'[1]PAG 9'!$J$18</definedName>
    <definedName name="alu2hr15" localSheetId="3">'[1]PAG 9'!$J$18</definedName>
    <definedName name="alu2hr15">'PAG 6'!$J$18</definedName>
    <definedName name="alu2hr16" localSheetId="2">'[1]PAG 9'!$O$18</definedName>
    <definedName name="alu2hr16" localSheetId="3">'[1]PAG 9'!$O$18</definedName>
    <definedName name="alu2hr16">'PAG 6'!$O$18</definedName>
    <definedName name="alu2hr17" localSheetId="2">'[1]PAG 9'!$T$18</definedName>
    <definedName name="alu2hr17" localSheetId="3">'[1]PAG 9'!$T$18</definedName>
    <definedName name="alu2hr17">'PAG 6'!$T$18</definedName>
    <definedName name="alu2hr18" localSheetId="2">'[1]PAG 9'!$Y$18</definedName>
    <definedName name="alu2hr18" localSheetId="3">'[1]PAG 9'!$Y$18</definedName>
    <definedName name="alu2hr18">'PAG 6'!$Y$18</definedName>
    <definedName name="alu2hr19" localSheetId="2">'[1]PAG 9'!$AD$18</definedName>
    <definedName name="alu2hr19" localSheetId="3">'[1]PAG 9'!$AD$18</definedName>
    <definedName name="alu2hr19">'PAG 6'!$AD$18</definedName>
    <definedName name="alu2hr20" localSheetId="2">'[1]PAG 9'!$AI$18</definedName>
    <definedName name="alu2hr20" localSheetId="3">'[1]PAG 9'!$AI$18</definedName>
    <definedName name="alu2hr20">'PAG 6'!$AI$18</definedName>
    <definedName name="alu2hr21" localSheetId="2">'[1]PAG 9'!$AN$18</definedName>
    <definedName name="alu2hr21" localSheetId="3">'[1]PAG 9'!$AN$18</definedName>
    <definedName name="alu2hr21">'PAG 6'!$AN$18</definedName>
    <definedName name="alu2hr22" localSheetId="2">'[1]PAG 9'!$AS$18</definedName>
    <definedName name="alu2hr22" localSheetId="3">'[1]PAG 9'!$AS$18</definedName>
    <definedName name="alu2hr22">'PAG 6'!$AS$18</definedName>
    <definedName name="alu2hr23" localSheetId="2">'[1]PAG 9'!$AX$18</definedName>
    <definedName name="alu2hr23" localSheetId="3">'[1]PAG 9'!$AX$18</definedName>
    <definedName name="alu2hr23">'PAG 6'!$AX$18</definedName>
    <definedName name="alu2hr24" localSheetId="2">'[1]PAG 9'!$BC$18</definedName>
    <definedName name="alu2hr24" localSheetId="3">'[1]PAG 9'!$BC$18</definedName>
    <definedName name="alu2hr24">'PAG 6'!$BC$18</definedName>
    <definedName name="alu2hr25" localSheetId="2">'[1]PAG 9'!$BH$18</definedName>
    <definedName name="alu2hr25" localSheetId="3">'[1]PAG 9'!$BH$18</definedName>
    <definedName name="alu2hr25">'PAG 6'!$BH$18</definedName>
    <definedName name="alu2mni15" localSheetId="2">'[1]PAG 9'!$J$19</definedName>
    <definedName name="alu2mni15" localSheetId="3">'[1]PAG 9'!$J$19</definedName>
    <definedName name="alu2mni15">'PAG 6'!$J$19</definedName>
    <definedName name="alu2mni16" localSheetId="2">'[1]PAG 9'!$O$19</definedName>
    <definedName name="alu2mni16" localSheetId="3">'[1]PAG 9'!$O$19</definedName>
    <definedName name="alu2mni16">'PAG 6'!$O$19</definedName>
    <definedName name="alu2mni17" localSheetId="2">'[1]PAG 9'!$T$19</definedName>
    <definedName name="alu2mni17" localSheetId="3">'[1]PAG 9'!$T$19</definedName>
    <definedName name="alu2mni17">'PAG 6'!$T$19</definedName>
    <definedName name="alu2mni18" localSheetId="2">'[1]PAG 9'!$Y$19</definedName>
    <definedName name="alu2mni18" localSheetId="3">'[1]PAG 9'!$Y$19</definedName>
    <definedName name="alu2mni18">'PAG 6'!$Y$19</definedName>
    <definedName name="alu2mni19" localSheetId="2">'[1]PAG 9'!$AD$19</definedName>
    <definedName name="alu2mni19" localSheetId="3">'[1]PAG 9'!$AD$19</definedName>
    <definedName name="alu2mni19">'PAG 6'!$AD$19</definedName>
    <definedName name="alu2mni20" localSheetId="2">'[1]PAG 9'!$AI$19</definedName>
    <definedName name="alu2mni20" localSheetId="3">'[1]PAG 9'!$AI$19</definedName>
    <definedName name="alu2mni20">'PAG 6'!$AI$19</definedName>
    <definedName name="alu2mni21" localSheetId="2">'[1]PAG 9'!$AN$19</definedName>
    <definedName name="alu2mni21" localSheetId="3">'[1]PAG 9'!$AN$19</definedName>
    <definedName name="alu2mni21">'PAG 6'!$AN$19</definedName>
    <definedName name="alu2mni22" localSheetId="2">'[1]PAG 9'!$AS$19</definedName>
    <definedName name="alu2mni22" localSheetId="3">'[1]PAG 9'!$AS$19</definedName>
    <definedName name="alu2mni22">'PAG 6'!$AS$19</definedName>
    <definedName name="alu2mni23" localSheetId="2">'[1]PAG 9'!$AX$19</definedName>
    <definedName name="alu2mni23" localSheetId="3">'[1]PAG 9'!$AX$19</definedName>
    <definedName name="alu2mni23">'PAG 6'!$AX$19</definedName>
    <definedName name="alu2mni24" localSheetId="2">'[1]PAG 9'!$BC$19</definedName>
    <definedName name="alu2mni24" localSheetId="3">'[1]PAG 9'!$BC$19</definedName>
    <definedName name="alu2mni24">'PAG 6'!$BC$19</definedName>
    <definedName name="alu2mni25" localSheetId="2">'[1]PAG 9'!$BH$19</definedName>
    <definedName name="alu2mni25" localSheetId="3">'[1]PAG 9'!$BH$19</definedName>
    <definedName name="alu2mni25">'PAG 6'!$BH$19</definedName>
    <definedName name="alu2mr15" localSheetId="2">'[1]PAG 9'!$J$20</definedName>
    <definedName name="alu2mr15" localSheetId="3">'[1]PAG 9'!$J$20</definedName>
    <definedName name="alu2mr15">'PAG 6'!$J$20</definedName>
    <definedName name="alu2mr16" localSheetId="2">'[1]PAG 9'!$O$20</definedName>
    <definedName name="alu2mr16" localSheetId="3">'[1]PAG 9'!$O$20</definedName>
    <definedName name="alu2mr16">'PAG 6'!$O$20</definedName>
    <definedName name="alu2mr17" localSheetId="2">'[1]PAG 9'!$T$20</definedName>
    <definedName name="alu2mr17" localSheetId="3">'[1]PAG 9'!$T$20</definedName>
    <definedName name="alu2mr17">'PAG 6'!$T$20</definedName>
    <definedName name="alu2mr18" localSheetId="2">'[1]PAG 9'!$Y$20</definedName>
    <definedName name="alu2mr18" localSheetId="3">'[1]PAG 9'!$Y$20</definedName>
    <definedName name="alu2mr18">'PAG 6'!$Y$20</definedName>
    <definedName name="alu2mr19" localSheetId="2">'[1]PAG 9'!$AD$20</definedName>
    <definedName name="alu2mr19" localSheetId="3">'[1]PAG 9'!$AD$20</definedName>
    <definedName name="alu2mr19">'PAG 6'!$AD$20</definedName>
    <definedName name="alu2mr20" localSheetId="2">'[1]PAG 9'!$AI$20</definedName>
    <definedName name="alu2mr20" localSheetId="3">'[1]PAG 9'!$AI$20</definedName>
    <definedName name="alu2mr20">'PAG 6'!$AI$20</definedName>
    <definedName name="alu2mr21" localSheetId="2">'[1]PAG 9'!$AN$20</definedName>
    <definedName name="alu2mr21" localSheetId="3">'[1]PAG 9'!$AN$20</definedName>
    <definedName name="alu2mr21">'PAG 6'!$AN$20</definedName>
    <definedName name="alu2mr22" localSheetId="2">'[1]PAG 9'!$AS$20</definedName>
    <definedName name="alu2mr22" localSheetId="3">'[1]PAG 9'!$AS$20</definedName>
    <definedName name="alu2mr22">'PAG 6'!$AS$20</definedName>
    <definedName name="alu2mr23" localSheetId="2">'[1]PAG 9'!$AX$20</definedName>
    <definedName name="alu2mr23" localSheetId="3">'[1]PAG 9'!$AX$20</definedName>
    <definedName name="alu2mr23">'PAG 6'!$AX$20</definedName>
    <definedName name="alu2mr24" localSheetId="2">'[1]PAG 9'!$BC$20</definedName>
    <definedName name="alu2mr24" localSheetId="3">'[1]PAG 9'!$BC$20</definedName>
    <definedName name="alu2mr24">'PAG 6'!$BC$20</definedName>
    <definedName name="alu2mr25" localSheetId="2">'[1]PAG 9'!$BH$20</definedName>
    <definedName name="alu2mr25" localSheetId="3">'[1]PAG 9'!$BH$20</definedName>
    <definedName name="alu2mr25">'PAG 6'!$BH$20</definedName>
    <definedName name="alu3hni16" localSheetId="2">'[1]PAG 9'!$O$24</definedName>
    <definedName name="alu3hni16" localSheetId="3">'[1]PAG 9'!$O$24</definedName>
    <definedName name="alu3hni16">'PAG 6'!$O$24</definedName>
    <definedName name="alu3hni17" localSheetId="2">'[1]PAG 9'!$T$24</definedName>
    <definedName name="alu3hni17" localSheetId="3">'[1]PAG 9'!$T$24</definedName>
    <definedName name="alu3hni17">'PAG 6'!$T$24</definedName>
    <definedName name="alu3hni18" localSheetId="2">'[1]PAG 9'!$Y$24</definedName>
    <definedName name="alu3hni18" localSheetId="3">'[1]PAG 9'!$Y$24</definedName>
    <definedName name="alu3hni18">'PAG 6'!$Y$24</definedName>
    <definedName name="alu3hni19" localSheetId="2">'[1]PAG 9'!$AD$24</definedName>
    <definedName name="alu3hni19" localSheetId="3">'[1]PAG 9'!$AD$24</definedName>
    <definedName name="alu3hni19">'PAG 6'!$AD$24</definedName>
    <definedName name="alu3hni20" localSheetId="2">'[1]PAG 9'!$AI$24</definedName>
    <definedName name="alu3hni20" localSheetId="3">'[1]PAG 9'!$AI$24</definedName>
    <definedName name="alu3hni20">'PAG 6'!$AI$24</definedName>
    <definedName name="alu3hni21" localSheetId="2">'[1]PAG 9'!$AN$24</definedName>
    <definedName name="alu3hni21" localSheetId="3">'[1]PAG 9'!$AN$24</definedName>
    <definedName name="alu3hni21">'PAG 6'!$AN$24</definedName>
    <definedName name="alu3hni22" localSheetId="2">'[1]PAG 9'!$AS$24</definedName>
    <definedName name="alu3hni22" localSheetId="3">'[1]PAG 9'!$AS$24</definedName>
    <definedName name="alu3hni22">'PAG 6'!$AS$24</definedName>
    <definedName name="alu3hni23" localSheetId="2">'[1]PAG 9'!$AX$24</definedName>
    <definedName name="alu3hni23" localSheetId="3">'[1]PAG 9'!$AX$24</definedName>
    <definedName name="alu3hni23">'PAG 6'!$AX$24</definedName>
    <definedName name="alu3hni24" localSheetId="2">'[1]PAG 9'!$BC$24</definedName>
    <definedName name="alu3hni24" localSheetId="3">'[1]PAG 9'!$BC$24</definedName>
    <definedName name="alu3hni24">'PAG 6'!$BC$24</definedName>
    <definedName name="alu3hni25" localSheetId="2">'[1]PAG 9'!$BH$24</definedName>
    <definedName name="alu3hni25" localSheetId="3">'[1]PAG 9'!$BH$24</definedName>
    <definedName name="alu3hni25">'PAG 6'!$BH$24</definedName>
    <definedName name="alu3hr16" localSheetId="2">'[1]PAG 9'!$O$25</definedName>
    <definedName name="alu3hr16" localSheetId="3">'[1]PAG 9'!$O$25</definedName>
    <definedName name="alu3hr16">'PAG 6'!$O$25</definedName>
    <definedName name="alu3hr17" localSheetId="2">'[1]PAG 9'!$T$25</definedName>
    <definedName name="alu3hr17" localSheetId="3">'[1]PAG 9'!$T$25</definedName>
    <definedName name="alu3hr17">'PAG 6'!$T$25</definedName>
    <definedName name="alu3hr18" localSheetId="2">'[1]PAG 9'!$Y$25</definedName>
    <definedName name="alu3hr18" localSheetId="3">'[1]PAG 9'!$Y$25</definedName>
    <definedName name="alu3hr18">'PAG 6'!$Y$25</definedName>
    <definedName name="alu3hr19" localSheetId="2">'[1]PAG 9'!$AD$25</definedName>
    <definedName name="alu3hr19" localSheetId="3">'[1]PAG 9'!$AD$25</definedName>
    <definedName name="alu3hr19">'PAG 6'!$AD$25</definedName>
    <definedName name="alu3hr20" localSheetId="2">'[1]PAG 9'!$AI$25</definedName>
    <definedName name="alu3hr20" localSheetId="3">'[1]PAG 9'!$AI$25</definedName>
    <definedName name="alu3hr20">'PAG 6'!$AI$25</definedName>
    <definedName name="alu3hr21" localSheetId="2">'[1]PAG 9'!$AN$25</definedName>
    <definedName name="alu3hr21" localSheetId="3">'[1]PAG 9'!$AN$25</definedName>
    <definedName name="alu3hr21">'PAG 6'!$AN$25</definedName>
    <definedName name="alu3hr22" localSheetId="2">'[1]PAG 9'!$AS$25</definedName>
    <definedName name="alu3hr22" localSheetId="3">'[1]PAG 9'!$AS$25</definedName>
    <definedName name="alu3hr22">'PAG 6'!$AS$25</definedName>
    <definedName name="alu3hr23" localSheetId="2">'[1]PAG 9'!$AX$25</definedName>
    <definedName name="alu3hr23" localSheetId="3">'[1]PAG 9'!$AX$25</definedName>
    <definedName name="alu3hr23">'PAG 6'!$AX$25</definedName>
    <definedName name="alu3hr24" localSheetId="2">'[1]PAG 9'!$BC$25</definedName>
    <definedName name="alu3hr24" localSheetId="3">'[1]PAG 9'!$BC$25</definedName>
    <definedName name="alu3hr24">'PAG 6'!$BC$25</definedName>
    <definedName name="alu3hr25" localSheetId="2">'[1]PAG 9'!$BH$25</definedName>
    <definedName name="alu3hr25" localSheetId="3">'[1]PAG 9'!$BH$25</definedName>
    <definedName name="alu3hr25">'PAG 6'!$BH$25</definedName>
    <definedName name="alu3mni16" localSheetId="2">'[1]PAG 9'!$O$26</definedName>
    <definedName name="alu3mni16" localSheetId="3">'[1]PAG 9'!$O$26</definedName>
    <definedName name="alu3mni16">'PAG 6'!$O$26</definedName>
    <definedName name="alu3mni17" localSheetId="2">'[1]PAG 9'!$T$26</definedName>
    <definedName name="alu3mni17" localSheetId="3">'[1]PAG 9'!$T$26</definedName>
    <definedName name="alu3mni17">'PAG 6'!$T$26</definedName>
    <definedName name="alu3mni18" localSheetId="2">'[1]PAG 9'!$Y$26</definedName>
    <definedName name="alu3mni18" localSheetId="3">'[1]PAG 9'!$Y$26</definedName>
    <definedName name="alu3mni18">'PAG 6'!$Y$26</definedName>
    <definedName name="alu3mni19" localSheetId="2">'[1]PAG 9'!$AD$26</definedName>
    <definedName name="alu3mni19" localSheetId="3">'[1]PAG 9'!$AD$26</definedName>
    <definedName name="alu3mni19">'PAG 6'!$AD$26</definedName>
    <definedName name="alu3mni20" localSheetId="2">'[1]PAG 9'!$AI$26</definedName>
    <definedName name="alu3mni20" localSheetId="3">'[1]PAG 9'!$AI$26</definedName>
    <definedName name="alu3mni20">'PAG 6'!$AI$26</definedName>
    <definedName name="alu3mni21" localSheetId="2">'[1]PAG 9'!$AN$26</definedName>
    <definedName name="alu3mni21" localSheetId="3">'[1]PAG 9'!$AN$26</definedName>
    <definedName name="alu3mni21">'PAG 6'!$AN$26</definedName>
    <definedName name="alu3mni22" localSheetId="2">'[1]PAG 9'!$AS$26</definedName>
    <definedName name="alu3mni22" localSheetId="3">'[1]PAG 9'!$AS$26</definedName>
    <definedName name="alu3mni22">'PAG 6'!$AS$26</definedName>
    <definedName name="alu3mni23" localSheetId="2">'[1]PAG 9'!$AX$26</definedName>
    <definedName name="alu3mni23" localSheetId="3">'[1]PAG 9'!$AX$26</definedName>
    <definedName name="alu3mni23">'PAG 6'!$AX$26</definedName>
    <definedName name="alu3mni24" localSheetId="2">'[1]PAG 9'!$BC$26</definedName>
    <definedName name="alu3mni24" localSheetId="3">'[1]PAG 9'!$BC$26</definedName>
    <definedName name="alu3mni24">'PAG 6'!$BC$26</definedName>
    <definedName name="alu3mni25" localSheetId="2">'[1]PAG 9'!$BH$26</definedName>
    <definedName name="alu3mni25" localSheetId="3">'[1]PAG 9'!$BH$26</definedName>
    <definedName name="alu3mni25">'PAG 6'!$BH$26</definedName>
    <definedName name="alu3mr16" localSheetId="2">'[1]PAG 9'!$O$27</definedName>
    <definedName name="alu3mr16" localSheetId="3">'[1]PAG 9'!$O$27</definedName>
    <definedName name="alu3mr16">'PAG 6'!$O$27</definedName>
    <definedName name="alu3mr17" localSheetId="2">'[1]PAG 9'!$T$27</definedName>
    <definedName name="alu3mr17" localSheetId="3">'[1]PAG 9'!$T$27</definedName>
    <definedName name="alu3mr17">'PAG 6'!$T$27</definedName>
    <definedName name="alu3mr18" localSheetId="2">'[1]PAG 9'!$Y$27</definedName>
    <definedName name="alu3mr18" localSheetId="3">'[1]PAG 9'!$Y$27</definedName>
    <definedName name="alu3mr18">'PAG 6'!$Y$27</definedName>
    <definedName name="alu3mr19" localSheetId="2">'[1]PAG 9'!$AD$27</definedName>
    <definedName name="alu3mr19" localSheetId="3">'[1]PAG 9'!$AD$27</definedName>
    <definedName name="alu3mr19">'PAG 6'!$AD$27</definedName>
    <definedName name="alu3mr20" localSheetId="2">'[1]PAG 9'!$AI$27</definedName>
    <definedName name="alu3mr20" localSheetId="3">'[1]PAG 9'!$AI$27</definedName>
    <definedName name="alu3mr20">'PAG 6'!$AI$27</definedName>
    <definedName name="alu3mr21" localSheetId="2">'[1]PAG 9'!$AN$27</definedName>
    <definedName name="alu3mr21" localSheetId="3">'[1]PAG 9'!$AN$27</definedName>
    <definedName name="alu3mr21">'PAG 6'!$AN$27</definedName>
    <definedName name="alu3mr22" localSheetId="2">'[1]PAG 9'!$AS$27</definedName>
    <definedName name="alu3mr22" localSheetId="3">'[1]PAG 9'!$AS$27</definedName>
    <definedName name="alu3mr22">'PAG 6'!$AS$27</definedName>
    <definedName name="alu3mr23" localSheetId="2">'[1]PAG 9'!$AX$27</definedName>
    <definedName name="alu3mr23" localSheetId="3">'[1]PAG 9'!$AX$27</definedName>
    <definedName name="alu3mr23">'PAG 6'!$AX$27</definedName>
    <definedName name="alu3mr24" localSheetId="2">'[1]PAG 9'!$BC$27</definedName>
    <definedName name="alu3mr24" localSheetId="3">'[1]PAG 9'!$BC$27</definedName>
    <definedName name="alu3mr24">'PAG 6'!$BC$27</definedName>
    <definedName name="alu3mr25" localSheetId="2">'[1]PAG 9'!$BH$27</definedName>
    <definedName name="alu3mr25" localSheetId="3">'[1]PAG 9'!$BH$27</definedName>
    <definedName name="alu3mr25">'PAG 6'!$BH$27</definedName>
    <definedName name="ap_art_1" localSheetId="2">'[1]PAG 14'!$M$41</definedName>
    <definedName name="ap_art_1" localSheetId="3">'[1]PAG 14'!$M$41</definedName>
    <definedName name="ap_art_1">'PAG 11'!$M$41</definedName>
    <definedName name="ap_art_2" localSheetId="2">'[1]PAG 14'!$O$41</definedName>
    <definedName name="ap_art_2" localSheetId="3">'[1]PAG 14'!$O$41</definedName>
    <definedName name="ap_art_2">'PAG 11'!$O$41</definedName>
    <definedName name="ap_creat_1" localSheetId="2">'[1]PAG 14'!$M$37</definedName>
    <definedName name="ap_creat_1" localSheetId="3">'[1]PAG 14'!$M$37</definedName>
    <definedName name="ap_creat_1">'PAG 11'!$M$37</definedName>
    <definedName name="ap_creat_2" localSheetId="2">'[1]PAG 14'!$O$37</definedName>
    <definedName name="ap_creat_2" localSheetId="3">'[1]PAG 14'!$O$37</definedName>
    <definedName name="ap_creat_2">'PAG 11'!$O$37</definedName>
    <definedName name="ap_intel_1" localSheetId="2">'[1]PAG 14'!$M$35</definedName>
    <definedName name="ap_intel_1" localSheetId="3">'[1]PAG 14'!$M$35</definedName>
    <definedName name="ap_intel_1">'PAG 11'!$M$35</definedName>
    <definedName name="ap_intel_2" localSheetId="2">'[1]PAG 14'!$O$35</definedName>
    <definedName name="ap_intel_2" localSheetId="3">'[1]PAG 14'!$O$35</definedName>
    <definedName name="ap_intel_2">'PAG 11'!$O$35</definedName>
    <definedName name="ap_psicomot_1" localSheetId="2">'[1]PAG 14'!$M$43</definedName>
    <definedName name="ap_psicomot_1" localSheetId="3">'[1]PAG 14'!$M$43</definedName>
    <definedName name="ap_psicomot_1">'PAG 11'!$M$43</definedName>
    <definedName name="ap_psicomot_2" localSheetId="2">'[1]PAG 14'!$O$43</definedName>
    <definedName name="ap_psicomot_2" localSheetId="3">'[1]PAG 14'!$O$43</definedName>
    <definedName name="ap_psicomot_2">'PAG 11'!$O$43</definedName>
    <definedName name="ap_socioafec_1" localSheetId="2">'[1]PAG 14'!$M$39</definedName>
    <definedName name="ap_socioafec_1" localSheetId="3">'[1]PAG 14'!$M$39</definedName>
    <definedName name="ap_socioafec_1">'PAG 11'!$M$39</definedName>
    <definedName name="ap_socioafec_2" localSheetId="2">'[1]PAG 14'!$O$39</definedName>
    <definedName name="ap_socioafec_2" localSheetId="3">'[1]PAG 14'!$O$39</definedName>
    <definedName name="ap_socioafec_2">'PAG 11'!$O$39</definedName>
    <definedName name="_xlnm.Print_Area" localSheetId="0">'PAG 1'!$A$1:$U$41</definedName>
    <definedName name="_xlnm.Print_Area" localSheetId="11">'PAG 12'!$A$1:$AD$37</definedName>
    <definedName name="_xlnm.Print_Area" localSheetId="12">'PAG 13A'!$A$1:$AP$44</definedName>
    <definedName name="_xlnm.Print_Area" localSheetId="13">'PAG 13B'!$A$1:$AP$38</definedName>
    <definedName name="_xlnm.Print_Area" localSheetId="14">'PAG 14'!$A$1:$AD$37</definedName>
    <definedName name="_xlnm.Print_Area" localSheetId="1">'PAG 2'!$A$1:$AC$36</definedName>
    <definedName name="_xlnm.Print_Area" localSheetId="2">'PAG 3'!$A$1:$T$36</definedName>
    <definedName name="_xlnm.Print_Area" localSheetId="3">'PAG 4'!$A$1:$Q$36</definedName>
    <definedName name="_xlnm.Print_Area" localSheetId="4">'PAG 5'!$A$1:$AF$40</definedName>
    <definedName name="_xlnm.Print_Area" localSheetId="5">'PAG 6'!$A$1:$BQ$47</definedName>
    <definedName name="areg_1" localSheetId="2">#REF!</definedName>
    <definedName name="areg_1" localSheetId="3">'PAG 4'!$D$17</definedName>
    <definedName name="areg_1">#REF!</definedName>
    <definedName name="areg_2" localSheetId="2">#REF!</definedName>
    <definedName name="areg_2" localSheetId="3">'PAG 4'!$D$18</definedName>
    <definedName name="areg_2">#REF!</definedName>
    <definedName name="areg_3" localSheetId="2">#REF!</definedName>
    <definedName name="areg_3" localSheetId="3">'PAG 4'!$D$19</definedName>
    <definedName name="areg_3">#REF!</definedName>
    <definedName name="areg_4" localSheetId="2">#REF!</definedName>
    <definedName name="areg_4" localSheetId="3">'PAG 4'!$F$17</definedName>
    <definedName name="areg_4">#REF!</definedName>
    <definedName name="areg_5" localSheetId="2">#REF!</definedName>
    <definedName name="areg_5" localSheetId="3">'PAG 4'!$F$18</definedName>
    <definedName name="areg_5">#REF!</definedName>
    <definedName name="areg_6" localSheetId="2">#REF!</definedName>
    <definedName name="areg_6" localSheetId="3">'PAG 4'!$F$19</definedName>
    <definedName name="areg_6">#REF!</definedName>
    <definedName name="areg_disc_1" localSheetId="2">#REF!</definedName>
    <definedName name="areg_disc_1" localSheetId="3">'PAG 4'!$M$17</definedName>
    <definedName name="areg_disc_1">#REF!</definedName>
    <definedName name="areg_disc_2" localSheetId="2">#REF!</definedName>
    <definedName name="areg_disc_2" localSheetId="3">'PAG 4'!$M$18</definedName>
    <definedName name="areg_disc_2">#REF!</definedName>
    <definedName name="areg_disc_3" localSheetId="2">#REF!</definedName>
    <definedName name="areg_disc_3" localSheetId="3">'PAG 4'!$M$19</definedName>
    <definedName name="areg_disc_3">#REF!</definedName>
    <definedName name="areg_ext_1" localSheetId="2">#REF!</definedName>
    <definedName name="areg_ext_1" localSheetId="3">'PAG 4'!$Q$17</definedName>
    <definedName name="areg_ext_1">#REF!</definedName>
    <definedName name="areg_ext_2" localSheetId="2">#REF!</definedName>
    <definedName name="areg_ext_2" localSheetId="3">'PAG 4'!$Q$18</definedName>
    <definedName name="areg_ext_2">#REF!</definedName>
    <definedName name="areg_ext_3" localSheetId="2">#REF!</definedName>
    <definedName name="areg_ext_3" localSheetId="3">'PAG 4'!$Q$19</definedName>
    <definedName name="areg_ext_3">#REF!</definedName>
    <definedName name="areg_indig_1" localSheetId="2">#REF!</definedName>
    <definedName name="areg_indig_1" localSheetId="3">'PAG 4'!$O$17</definedName>
    <definedName name="areg_indig_1">#REF!</definedName>
    <definedName name="areg_indig_2" localSheetId="2">#REF!</definedName>
    <definedName name="areg_indig_2" localSheetId="3">'PAG 4'!$O$18</definedName>
    <definedName name="areg_indig_2">#REF!</definedName>
    <definedName name="areg_indig_3" localSheetId="2">#REF!</definedName>
    <definedName name="areg_indig_3" localSheetId="3">'PAG 4'!$O$19</definedName>
    <definedName name="areg_indig_3">#REF!</definedName>
    <definedName name="arep_1" localSheetId="2">#REF!</definedName>
    <definedName name="arep_1" localSheetId="3">'PAG 4'!$D$8</definedName>
    <definedName name="arep_1">#REF!</definedName>
    <definedName name="arep_2" localSheetId="2">#REF!</definedName>
    <definedName name="arep_2" localSheetId="3">'PAG 4'!$D$9</definedName>
    <definedName name="arep_2">#REF!</definedName>
    <definedName name="arep_3" localSheetId="2">#REF!</definedName>
    <definedName name="arep_3" localSheetId="3">'PAG 4'!$D$10</definedName>
    <definedName name="arep_3">#REF!</definedName>
    <definedName name="arep_4" localSheetId="2">#REF!</definedName>
    <definedName name="arep_4" localSheetId="3">'PAG 4'!$F$8</definedName>
    <definedName name="arep_4">#REF!</definedName>
    <definedName name="arep_5" localSheetId="2">#REF!</definedName>
    <definedName name="arep_5" localSheetId="3">'PAG 4'!$F$9</definedName>
    <definedName name="arep_5">#REF!</definedName>
    <definedName name="arep_6" localSheetId="2">#REF!</definedName>
    <definedName name="arep_6" localSheetId="3">'PAG 4'!$F$10</definedName>
    <definedName name="arep_6">#REF!</definedName>
    <definedName name="arep_disc_1" localSheetId="2">#REF!</definedName>
    <definedName name="arep_disc_1" localSheetId="3">'PAG 4'!$M$8</definedName>
    <definedName name="arep_disc_1">#REF!</definedName>
    <definedName name="arep_disc_2" localSheetId="2">#REF!</definedName>
    <definedName name="arep_disc_2" localSheetId="3">'PAG 4'!$M$9</definedName>
    <definedName name="arep_disc_2">#REF!</definedName>
    <definedName name="arep_disc_3" localSheetId="2">#REF!</definedName>
    <definedName name="arep_disc_3" localSheetId="3">'PAG 4'!$M$10</definedName>
    <definedName name="arep_disc_3">#REF!</definedName>
    <definedName name="arep_ext_1" localSheetId="2">#REF!</definedName>
    <definedName name="arep_ext_1" localSheetId="3">'PAG 4'!$Q$8</definedName>
    <definedName name="arep_ext_1">#REF!</definedName>
    <definedName name="arep_ext_2" localSheetId="2">#REF!</definedName>
    <definedName name="arep_ext_2" localSheetId="3">'PAG 4'!$Q$9</definedName>
    <definedName name="arep_ext_2">#REF!</definedName>
    <definedName name="arep_ext_3" localSheetId="2">#REF!</definedName>
    <definedName name="arep_ext_3" localSheetId="3">'PAG 4'!$Q$10</definedName>
    <definedName name="arep_ext_3">#REF!</definedName>
    <definedName name="arep_indig_1" localSheetId="2">#REF!</definedName>
    <definedName name="arep_indig_1" localSheetId="3">'PAG 4'!$O$8</definedName>
    <definedName name="arep_indig_1">#REF!</definedName>
    <definedName name="arep_indig_2" localSheetId="2">#REF!</definedName>
    <definedName name="arep_indig_2" localSheetId="3">'PAG 4'!$O$9</definedName>
    <definedName name="arep_indig_2">#REF!</definedName>
    <definedName name="arep_indig_3" localSheetId="2">#REF!</definedName>
    <definedName name="arep_indig_3" localSheetId="3">'PAG 4'!$O$10</definedName>
    <definedName name="arep_indig_3">#REF!</definedName>
    <definedName name="baja_vision_1" localSheetId="2">'[1]PAG 14'!$M$24</definedName>
    <definedName name="baja_vision_1" localSheetId="3">'[1]PAG 14'!$M$24</definedName>
    <definedName name="baja_vision_1">'PAG 11'!$M$24</definedName>
    <definedName name="baja_vision_2" localSheetId="2">'[1]PAG 14'!$O$24</definedName>
    <definedName name="baja_vision_2" localSheetId="3">'[1]PAG 14'!$O$24</definedName>
    <definedName name="baja_vision_2">'PAG 11'!$O$24</definedName>
    <definedName name="capacita3h_1" localSheetId="2">'[1]PAG 16A'!$AD$14</definedName>
    <definedName name="capacita3h_1" localSheetId="3">'[1]PAG 16A'!$AD$14</definedName>
    <definedName name="capacita3h_1">'PAG 13A'!$AD$14</definedName>
    <definedName name="capacita3h_2" localSheetId="2">'[1]PAG 16A'!$AD$16</definedName>
    <definedName name="capacita3h_2" localSheetId="3">'[1]PAG 16A'!$AD$16</definedName>
    <definedName name="capacita3h_2">'PAG 13A'!$AD$16</definedName>
    <definedName name="capacita3h_3" localSheetId="2">'[1]PAG 16A'!$AD$18</definedName>
    <definedName name="capacita3h_3" localSheetId="3">'[1]PAG 16A'!$AD$18</definedName>
    <definedName name="capacita3h_3">'PAG 13A'!$AD$18</definedName>
    <definedName name="capacita3h_4" localSheetId="2">'[1]PAG 16A'!$AD$20</definedName>
    <definedName name="capacita3h_4" localSheetId="3">'[1]PAG 16A'!$AD$20</definedName>
    <definedName name="capacita3h_4">'PAG 13A'!$AD$20</definedName>
    <definedName name="capacita3h_5" localSheetId="2">'[1]PAG 16A'!$AD$22</definedName>
    <definedName name="capacita3h_5" localSheetId="3">'[1]PAG 16A'!$AD$22</definedName>
    <definedName name="capacita3h_5">'PAG 13A'!$AD$22</definedName>
    <definedName name="capacita3h_6" localSheetId="2">'[1]PAG 16A'!$AD$24</definedName>
    <definedName name="capacita3h_6" localSheetId="3">'[1]PAG 16A'!$AD$24</definedName>
    <definedName name="capacita3h_6">'PAG 13A'!$AD$24</definedName>
    <definedName name="capacita3h_7" localSheetId="2">'[1]PAG 16A'!$AD$26</definedName>
    <definedName name="capacita3h_7" localSheetId="3">'[1]PAG 16A'!$AD$26</definedName>
    <definedName name="capacita3h_7">'PAG 13A'!$AD$26</definedName>
    <definedName name="capacita3h_8" localSheetId="2">'[1]PAG 16A'!$AD$28</definedName>
    <definedName name="capacita3h_8" localSheetId="3">'[1]PAG 16A'!$AD$28</definedName>
    <definedName name="capacita3h_8">'PAG 13A'!$AD$28</definedName>
    <definedName name="capacita3h_9" localSheetId="2">'[1]PAG 16A'!$AD$30</definedName>
    <definedName name="capacita3h_9" localSheetId="3">'[1]PAG 16A'!$AD$30</definedName>
    <definedName name="capacita3h_9">'PAG 13A'!$AD$30</definedName>
    <definedName name="capacita3m_1" localSheetId="2">'[1]PAG 16A'!$AH$14</definedName>
    <definedName name="capacita3m_1" localSheetId="3">'[1]PAG 16A'!$AH$14</definedName>
    <definedName name="capacita3m_1">'PAG 13A'!$AH$14</definedName>
    <definedName name="capacita3m_2" localSheetId="2">'[1]PAG 16A'!$AH$16</definedName>
    <definedName name="capacita3m_2" localSheetId="3">'[1]PAG 16A'!$AH$16</definedName>
    <definedName name="capacita3m_2">'PAG 13A'!$AH$16</definedName>
    <definedName name="capacita3m_3" localSheetId="2">'[1]PAG 16A'!$AH$18</definedName>
    <definedName name="capacita3m_3" localSheetId="3">'[1]PAG 16A'!$AH$18</definedName>
    <definedName name="capacita3m_3">'PAG 13A'!$AH$18</definedName>
    <definedName name="capacita3m_4" localSheetId="2">'[1]PAG 16A'!$AH$20</definedName>
    <definedName name="capacita3m_4" localSheetId="3">'[1]PAG 16A'!$AH$20</definedName>
    <definedName name="capacita3m_4">'PAG 13A'!$AH$20</definedName>
    <definedName name="capacita3m_5" localSheetId="2">'[1]PAG 16A'!$AH$22</definedName>
    <definedName name="capacita3m_5" localSheetId="3">'[1]PAG 16A'!$AH$22</definedName>
    <definedName name="capacita3m_5">'PAG 13A'!$AH$22</definedName>
    <definedName name="capacita3m_6" localSheetId="2">'[1]PAG 16A'!$AH$24</definedName>
    <definedName name="capacita3m_6" localSheetId="3">'[1]PAG 16A'!$AH$24</definedName>
    <definedName name="capacita3m_6">'PAG 13A'!$AH$24</definedName>
    <definedName name="capacita3m_7" localSheetId="2">'[1]PAG 16A'!$AH$26</definedName>
    <definedName name="capacita3m_7" localSheetId="3">'[1]PAG 16A'!$AH$26</definedName>
    <definedName name="capacita3m_7">'PAG 13A'!$AH$26</definedName>
    <definedName name="capacita3m_8" localSheetId="2">'[1]PAG 16A'!$AH$28</definedName>
    <definedName name="capacita3m_8" localSheetId="3">'[1]PAG 16A'!$AH$28</definedName>
    <definedName name="capacita3m_8">'PAG 13A'!$AH$28</definedName>
    <definedName name="capacita3m_9" localSheetId="2">'[1]PAG 16A'!$AH$30</definedName>
    <definedName name="capacita3m_9" localSheetId="3">'[1]PAG 16A'!$AH$30</definedName>
    <definedName name="capacita3m_9">'PAG 13A'!$AH$30</definedName>
    <definedName name="cbeca_1" localSheetId="2">'[1]PAG 5'!$K$9</definedName>
    <definedName name="cbeca_1" localSheetId="3">'[1]PAG 5'!$K$9</definedName>
    <definedName name="cbeca_1">#REF!</definedName>
    <definedName name="cbeca_1_fin">#REF!</definedName>
    <definedName name="cbeca_2" localSheetId="2">'[1]PAG 5'!$M$9</definedName>
    <definedName name="cbeca_2" localSheetId="3">'[1]PAG 5'!$M$9</definedName>
    <definedName name="cbeca_2">#REF!</definedName>
    <definedName name="cbeca_3" localSheetId="2">'[1]PAG 5'!$Q$9</definedName>
    <definedName name="cbeca_3" localSheetId="3">'[1]PAG 5'!$Q$9</definedName>
    <definedName name="cbeca_3">#REF!</definedName>
    <definedName name="cbeca_4" localSheetId="2">'[1]PAG 5'!$S$9</definedName>
    <definedName name="cbeca_4" localSheetId="3">'[1]PAG 5'!$S$9</definedName>
    <definedName name="cbeca_4">#REF!</definedName>
    <definedName name="cbeca_5" localSheetId="2">'[1]PAG 5'!$U$9</definedName>
    <definedName name="cbeca_5" localSheetId="3">'[1]PAG 5'!$U$9</definedName>
    <definedName name="cbeca_5">#REF!</definedName>
    <definedName name="cbeca_beca_est_1" localSheetId="10">'PAG 12'!#REF!</definedName>
    <definedName name="cbeca_beca_est_1" localSheetId="2">'[1]PAG 15'!#REF!</definedName>
    <definedName name="cbeca_beca_est_1" localSheetId="3">'[1]PAG 15'!#REF!</definedName>
    <definedName name="cbeca_beca_est_1">'PAG 12'!#REF!</definedName>
    <definedName name="cbeca_beca_est_2" localSheetId="10">'PAG 12'!#REF!</definedName>
    <definedName name="cbeca_beca_est_2" localSheetId="2">'[1]PAG 15'!#REF!</definedName>
    <definedName name="cbeca_beca_est_2" localSheetId="3">'[1]PAG 15'!#REF!</definedName>
    <definedName name="cbeca_beca_est_2">'PAG 12'!#REF!</definedName>
    <definedName name="cbeca_beca_est_3" localSheetId="10">'PAG 12'!#REF!</definedName>
    <definedName name="cbeca_beca_est_3" localSheetId="2">'[1]PAG 15'!#REF!</definedName>
    <definedName name="cbeca_beca_est_3" localSheetId="3">'[1]PAG 15'!#REF!</definedName>
    <definedName name="cbeca_beca_est_3">'PAG 12'!#REF!</definedName>
    <definedName name="cbeca_beca_est_4" localSheetId="10">'PAG 12'!#REF!</definedName>
    <definedName name="cbeca_beca_est_4" localSheetId="2">'[1]PAG 15'!#REF!</definedName>
    <definedName name="cbeca_beca_est_4" localSheetId="3">'[1]PAG 15'!#REF!</definedName>
    <definedName name="cbeca_beca_est_4">'PAG 12'!#REF!</definedName>
    <definedName name="cbeca_beca_est_5" localSheetId="10">'PAG 12'!#REF!</definedName>
    <definedName name="cbeca_beca_est_5" localSheetId="2">'[1]PAG 15'!#REF!</definedName>
    <definedName name="cbeca_beca_est_5" localSheetId="3">'[1]PAG 15'!#REF!</definedName>
    <definedName name="cbeca_beca_est_5">'PAG 12'!#REF!</definedName>
    <definedName name="cbeca_beca_part_1" localSheetId="10">'PAG 12'!#REF!</definedName>
    <definedName name="cbeca_beca_part_1" localSheetId="2">'[1]PAG 15'!#REF!</definedName>
    <definedName name="cbeca_beca_part_1" localSheetId="3">'[1]PAG 15'!#REF!</definedName>
    <definedName name="cbeca_beca_part_1">'PAG 12'!#REF!</definedName>
    <definedName name="cbeca_beca_part_2" localSheetId="10">'PAG 12'!#REF!</definedName>
    <definedName name="cbeca_beca_part_2" localSheetId="2">'[1]PAG 15'!#REF!</definedName>
    <definedName name="cbeca_beca_part_2" localSheetId="3">'[1]PAG 15'!#REF!</definedName>
    <definedName name="cbeca_beca_part_2">'PAG 12'!#REF!</definedName>
    <definedName name="cbeca_beca_part_3" localSheetId="10">'PAG 12'!#REF!</definedName>
    <definedName name="cbeca_beca_part_3" localSheetId="2">'[1]PAG 15'!#REF!</definedName>
    <definedName name="cbeca_beca_part_3" localSheetId="3">'[1]PAG 15'!#REF!</definedName>
    <definedName name="cbeca_beca_part_3">'PAG 12'!#REF!</definedName>
    <definedName name="cbeca_beca_part_4" localSheetId="10">'PAG 12'!#REF!</definedName>
    <definedName name="cbeca_beca_part_4" localSheetId="2">'[1]PAG 15'!#REF!</definedName>
    <definedName name="cbeca_beca_part_4" localSheetId="3">'[1]PAG 15'!#REF!</definedName>
    <definedName name="cbeca_beca_part_4">'PAG 12'!#REF!</definedName>
    <definedName name="cbeca_beca_part_5" localSheetId="10">'PAG 12'!#REF!</definedName>
    <definedName name="cbeca_beca_part_5" localSheetId="2">'[1]PAG 15'!#REF!</definedName>
    <definedName name="cbeca_beca_part_5" localSheetId="3">'[1]PAG 15'!#REF!</definedName>
    <definedName name="cbeca_beca_part_5">'PAG 12'!#REF!</definedName>
    <definedName name="cbeca_int_1" localSheetId="10">'PAG 12'!#REF!</definedName>
    <definedName name="cbeca_int_1" localSheetId="2">'[1]PAG 15'!#REF!</definedName>
    <definedName name="cbeca_int_1" localSheetId="3">'[1]PAG 15'!#REF!</definedName>
    <definedName name="cbeca_int_1">'PAG 12'!#REF!</definedName>
    <definedName name="cbeca_int_2" localSheetId="10">'PAG 12'!#REF!</definedName>
    <definedName name="cbeca_int_2" localSheetId="2">'[1]PAG 15'!#REF!</definedName>
    <definedName name="cbeca_int_2" localSheetId="3">'[1]PAG 15'!#REF!</definedName>
    <definedName name="cbeca_int_2">'PAG 12'!#REF!</definedName>
    <definedName name="cbeca_int_3" localSheetId="10">'PAG 12'!#REF!</definedName>
    <definedName name="cbeca_int_3" localSheetId="2">'[1]PAG 15'!#REF!</definedName>
    <definedName name="cbeca_int_3" localSheetId="3">'[1]PAG 15'!#REF!</definedName>
    <definedName name="cbeca_int_3">'PAG 12'!#REF!</definedName>
    <definedName name="cbeca_int_4" localSheetId="10">'PAG 12'!#REF!</definedName>
    <definedName name="cbeca_int_4" localSheetId="2">'[1]PAG 15'!#REF!</definedName>
    <definedName name="cbeca_int_4" localSheetId="3">'[1]PAG 15'!#REF!</definedName>
    <definedName name="cbeca_int_4">'PAG 12'!#REF!</definedName>
    <definedName name="cbeca_int_5" localSheetId="10">'PAG 12'!#REF!</definedName>
    <definedName name="cbeca_int_5" localSheetId="2">'[1]PAG 15'!#REF!</definedName>
    <definedName name="cbeca_int_5" localSheetId="3">'[1]PAG 15'!#REF!</definedName>
    <definedName name="cbeca_int_5">'PAG 12'!#REF!</definedName>
    <definedName name="cbeca_interc_1" localSheetId="10">'PAG 12'!#REF!</definedName>
    <definedName name="cbeca_interc_1" localSheetId="2">'[1]PAG 15'!#REF!</definedName>
    <definedName name="cbeca_interc_1" localSheetId="3">'[1]PAG 15'!#REF!</definedName>
    <definedName name="cbeca_interc_1">'PAG 12'!#REF!</definedName>
    <definedName name="cbeca_interc_2" localSheetId="10">'PAG 12'!#REF!</definedName>
    <definedName name="cbeca_interc_2" localSheetId="2">'[1]PAG 15'!#REF!</definedName>
    <definedName name="cbeca_interc_2" localSheetId="3">'[1]PAG 15'!#REF!</definedName>
    <definedName name="cbeca_interc_2">'PAG 12'!#REF!</definedName>
    <definedName name="cbeca_interc_3" localSheetId="10">'PAG 12'!#REF!</definedName>
    <definedName name="cbeca_interc_3" localSheetId="2">'[1]PAG 15'!#REF!</definedName>
    <definedName name="cbeca_interc_3" localSheetId="3">'[1]PAG 15'!#REF!</definedName>
    <definedName name="cbeca_interc_3">'PAG 12'!#REF!</definedName>
    <definedName name="cbeca_interc_4" localSheetId="10">'PAG 12'!#REF!</definedName>
    <definedName name="cbeca_interc_4" localSheetId="2">'[1]PAG 15'!#REF!</definedName>
    <definedName name="cbeca_interc_4" localSheetId="3">'[1]PAG 15'!#REF!</definedName>
    <definedName name="cbeca_interc_4">'PAG 12'!#REF!</definedName>
    <definedName name="cbeca_interc_5" localSheetId="10">'PAG 12'!#REF!</definedName>
    <definedName name="cbeca_interc_5" localSheetId="2">'[1]PAG 15'!#REF!</definedName>
    <definedName name="cbeca_interc_5" localSheetId="3">'[1]PAG 15'!#REF!</definedName>
    <definedName name="cbeca_interc_5">'PAG 12'!#REF!</definedName>
    <definedName name="cbeca_otra_beca_fed_1" localSheetId="10">'PAG 12'!#REF!</definedName>
    <definedName name="cbeca_otra_beca_fed_1" localSheetId="2">'[1]PAG 15'!#REF!</definedName>
    <definedName name="cbeca_otra_beca_fed_1" localSheetId="3">'[1]PAG 15'!#REF!</definedName>
    <definedName name="cbeca_otra_beca_fed_1">'PAG 12'!#REF!</definedName>
    <definedName name="cbeca_otra_beca_fed_2" localSheetId="10">'PAG 12'!#REF!</definedName>
    <definedName name="cbeca_otra_beca_fed_2" localSheetId="2">'[1]PAG 15'!#REF!</definedName>
    <definedName name="cbeca_otra_beca_fed_2" localSheetId="3">'[1]PAG 15'!#REF!</definedName>
    <definedName name="cbeca_otra_beca_fed_2">'PAG 12'!#REF!</definedName>
    <definedName name="cbeca_otra_beca_fed_3" localSheetId="10">'PAG 12'!#REF!</definedName>
    <definedName name="cbeca_otra_beca_fed_3" localSheetId="2">'[1]PAG 15'!#REF!</definedName>
    <definedName name="cbeca_otra_beca_fed_3" localSheetId="3">'[1]PAG 15'!#REF!</definedName>
    <definedName name="cbeca_otra_beca_fed_3">'PAG 12'!#REF!</definedName>
    <definedName name="cbeca_otra_beca_fed_4" localSheetId="10">'PAG 12'!#REF!</definedName>
    <definedName name="cbeca_otra_beca_fed_4" localSheetId="2">'[1]PAG 15'!#REF!</definedName>
    <definedName name="cbeca_otra_beca_fed_4" localSheetId="3">'[1]PAG 15'!#REF!</definedName>
    <definedName name="cbeca_otra_beca_fed_4">'PAG 12'!#REF!</definedName>
    <definedName name="cbeca_otra_beca_fed_5" localSheetId="10">'PAG 12'!#REF!</definedName>
    <definedName name="cbeca_otra_beca_fed_5" localSheetId="2">'[1]PAG 15'!#REF!</definedName>
    <definedName name="cbeca_otra_beca_fed_5" localSheetId="3">'[1]PAG 15'!#REF!</definedName>
    <definedName name="cbeca_otra_beca_fed_5">'PAG 12'!#REF!</definedName>
    <definedName name="cbeca_otros_1" localSheetId="10">'PAG 12'!#REF!</definedName>
    <definedName name="cbeca_otros_1" localSheetId="2">'[1]PAG 15'!#REF!</definedName>
    <definedName name="cbeca_otros_1" localSheetId="3">'[1]PAG 15'!#REF!</definedName>
    <definedName name="cbeca_otros_1">'PAG 12'!#REF!</definedName>
    <definedName name="cbeca_otros_2" localSheetId="10">'PAG 12'!#REF!</definedName>
    <definedName name="cbeca_otros_2" localSheetId="2">'[1]PAG 15'!#REF!</definedName>
    <definedName name="cbeca_otros_2" localSheetId="3">'[1]PAG 15'!#REF!</definedName>
    <definedName name="cbeca_otros_2">'PAG 12'!#REF!</definedName>
    <definedName name="cbeca_otros_3" localSheetId="10">'PAG 12'!#REF!</definedName>
    <definedName name="cbeca_otros_3" localSheetId="2">'[1]PAG 15'!#REF!</definedName>
    <definedName name="cbeca_otros_3" localSheetId="3">'[1]PAG 15'!#REF!</definedName>
    <definedName name="cbeca_otros_3">'PAG 12'!#REF!</definedName>
    <definedName name="cbeca_otros_4" localSheetId="10">'PAG 12'!#REF!</definedName>
    <definedName name="cbeca_otros_4" localSheetId="2">'[1]PAG 15'!#REF!</definedName>
    <definedName name="cbeca_otros_4" localSheetId="3">'[1]PAG 15'!#REF!</definedName>
    <definedName name="cbeca_otros_4">'PAG 12'!#REF!</definedName>
    <definedName name="cbeca_otros_5" localSheetId="10">'PAG 12'!#REF!</definedName>
    <definedName name="cbeca_otros_5" localSheetId="2">'[1]PAG 15'!#REF!</definedName>
    <definedName name="cbeca_otros_5" localSheetId="3">'[1]PAG 15'!#REF!</definedName>
    <definedName name="cbeca_otros_5">'PAG 12'!#REF!</definedName>
    <definedName name="cbeca_otros_esp" localSheetId="10">'PAG 12'!#REF!</definedName>
    <definedName name="cbeca_otros_esp" localSheetId="2">'[1]PAG 15'!#REF!</definedName>
    <definedName name="cbeca_otros_esp" localSheetId="3">'[1]PAG 15'!#REF!</definedName>
    <definedName name="cbeca_otros_esp">'PAG 12'!#REF!</definedName>
    <definedName name="cbeca_prog_op_1" localSheetId="10">'PAG 12'!#REF!</definedName>
    <definedName name="cbeca_prog_op_1" localSheetId="2">'[1]PAG 15'!#REF!</definedName>
    <definedName name="cbeca_prog_op_1" localSheetId="3">'[1]PAG 15'!#REF!</definedName>
    <definedName name="cbeca_prog_op_1">'PAG 12'!#REF!</definedName>
    <definedName name="cbeca_prog_op_2" localSheetId="10">'PAG 12'!#REF!</definedName>
    <definedName name="cbeca_prog_op_2" localSheetId="2">'[1]PAG 15'!#REF!</definedName>
    <definedName name="cbeca_prog_op_2" localSheetId="3">'[1]PAG 15'!#REF!</definedName>
    <definedName name="cbeca_prog_op_2">'PAG 12'!#REF!</definedName>
    <definedName name="cbeca_prog_op_3" localSheetId="10">'PAG 12'!#REF!</definedName>
    <definedName name="cbeca_prog_op_3" localSheetId="2">'[1]PAG 15'!#REF!</definedName>
    <definedName name="cbeca_prog_op_3" localSheetId="3">'[1]PAG 15'!#REF!</definedName>
    <definedName name="cbeca_prog_op_3">'PAG 12'!#REF!</definedName>
    <definedName name="cbeca_prog_op_4" localSheetId="10">'PAG 12'!#REF!</definedName>
    <definedName name="cbeca_prog_op_4" localSheetId="2">'[1]PAG 15'!#REF!</definedName>
    <definedName name="cbeca_prog_op_4" localSheetId="3">'[1]PAG 15'!#REF!</definedName>
    <definedName name="cbeca_prog_op_4">'PAG 12'!#REF!</definedName>
    <definedName name="cbeca_prog_op_5" localSheetId="10">'PAG 12'!#REF!</definedName>
    <definedName name="cbeca_prog_op_5" localSheetId="2">'[1]PAG 15'!#REF!</definedName>
    <definedName name="cbeca_prog_op_5" localSheetId="3">'[1]PAG 15'!#REF!</definedName>
    <definedName name="cbeca_prog_op_5">'PAG 12'!#REF!</definedName>
    <definedName name="cbeca_prop_inst_1" localSheetId="10">'PAG 12'!#REF!</definedName>
    <definedName name="cbeca_prop_inst_1" localSheetId="2">'[1]PAG 15'!#REF!</definedName>
    <definedName name="cbeca_prop_inst_1" localSheetId="3">'[1]PAG 15'!#REF!</definedName>
    <definedName name="cbeca_prop_inst_1">'PAG 12'!#REF!</definedName>
    <definedName name="cbeca_prop_inst_2" localSheetId="10">'PAG 12'!#REF!</definedName>
    <definedName name="cbeca_prop_inst_2" localSheetId="2">'[1]PAG 15'!#REF!</definedName>
    <definedName name="cbeca_prop_inst_2" localSheetId="3">'[1]PAG 15'!#REF!</definedName>
    <definedName name="cbeca_prop_inst_2">'PAG 12'!#REF!</definedName>
    <definedName name="cbeca_prop_inst_3" localSheetId="10">'PAG 12'!#REF!</definedName>
    <definedName name="cbeca_prop_inst_3" localSheetId="2">'[1]PAG 15'!#REF!</definedName>
    <definedName name="cbeca_prop_inst_3" localSheetId="3">'[1]PAG 15'!#REF!</definedName>
    <definedName name="cbeca_prop_inst_3">'PAG 12'!#REF!</definedName>
    <definedName name="cbeca_prop_inst_4" localSheetId="10">'PAG 12'!#REF!</definedName>
    <definedName name="cbeca_prop_inst_4" localSheetId="2">'[1]PAG 15'!#REF!</definedName>
    <definedName name="cbeca_prop_inst_4" localSheetId="3">'[1]PAG 15'!#REF!</definedName>
    <definedName name="cbeca_prop_inst_4">'PAG 12'!#REF!</definedName>
    <definedName name="cbeca_prop_inst_5" localSheetId="10">'PAG 12'!#REF!</definedName>
    <definedName name="cbeca_prop_inst_5" localSheetId="2">'[1]PAG 15'!#REF!</definedName>
    <definedName name="cbeca_prop_inst_5" localSheetId="3">'[1]PAG 15'!#REF!</definedName>
    <definedName name="cbeca_prop_inst_5">'PAG 12'!#REF!</definedName>
    <definedName name="cct" localSheetId="2">'[1]PAG 1'!$C$12</definedName>
    <definedName name="cct" localSheetId="3">'[1]PAG 1'!$C$12</definedName>
    <definedName name="cct">'PAG 1'!$C$12</definedName>
    <definedName name="ceguera_1" localSheetId="2">'[1]PAG 14'!$M$26</definedName>
    <definedName name="ceguera_1" localSheetId="3">'[1]PAG 14'!$M$26</definedName>
    <definedName name="ceguera_1">'PAG 11'!$M$26</definedName>
    <definedName name="ceguera_2" localSheetId="2">'[1]PAG 14'!$O$26</definedName>
    <definedName name="ceguera_2" localSheetId="3">'[1]PAG 14'!$O$26</definedName>
    <definedName name="ceguera_2">'PAG 11'!$O$26</definedName>
    <definedName name="contra_aban_esc_1" localSheetId="2">'[1]PAG 5'!$I$25</definedName>
    <definedName name="contra_aban_esc_1" localSheetId="3">'[1]PAG 5'!$I$25</definedName>
    <definedName name="contra_aban_esc_1">#REF!</definedName>
    <definedName name="contra_aban_esc_2" localSheetId="2">'[1]PAG 5'!$K$25</definedName>
    <definedName name="contra_aban_esc_2" localSheetId="3">'[1]PAG 5'!$K$25</definedName>
    <definedName name="contra_aban_esc_2">#REF!</definedName>
    <definedName name="contra_aban_esc_3">#REF!</definedName>
    <definedName name="contra_aban_esc_4">#REF!</definedName>
    <definedName name="contra_aban_esc_5">#REF!</definedName>
    <definedName name="creditos" localSheetId="2">'[1]PAG 2'!$J$30</definedName>
    <definedName name="creditos" localSheetId="3">'[1]PAG 2'!$J$30</definedName>
    <definedName name="creditos">'PAG 2'!$J$30</definedName>
    <definedName name="cve_leng_indig_1" localSheetId="2">'[1]PAG 11'!$E$14</definedName>
    <definedName name="cve_leng_indig_1" localSheetId="3">'[1]PAG 11'!$E$14</definedName>
    <definedName name="cve_leng_indig_1">'PAG 8'!$E$14</definedName>
    <definedName name="cve_leng_indig_2" localSheetId="2">'[1]PAG 11'!$E$16</definedName>
    <definedName name="cve_leng_indig_2" localSheetId="3">'[1]PAG 11'!$E$16</definedName>
    <definedName name="cve_leng_indig_2">'PAG 8'!$E$16</definedName>
    <definedName name="cve_leng_indig_3" localSheetId="2">'[1]PAG 11'!$E$18</definedName>
    <definedName name="cve_leng_indig_3" localSheetId="3">'[1]PAG 11'!$E$18</definedName>
    <definedName name="cve_leng_indig_3">'PAG 8'!$E$18</definedName>
    <definedName name="disc_fis_mot_1" localSheetId="2">'[1]PAG 14'!$M$10</definedName>
    <definedName name="disc_fis_mot_1" localSheetId="3">'[1]PAG 14'!$M$10</definedName>
    <definedName name="disc_fis_mot_1">'PAG 11'!$M$10</definedName>
    <definedName name="disc_fis_mot_2" localSheetId="2">'[1]PAG 14'!$O$10</definedName>
    <definedName name="disc_fis_mot_2" localSheetId="3">'[1]PAG 14'!$O$10</definedName>
    <definedName name="disc_fis_mot_2">'PAG 11'!$O$10</definedName>
    <definedName name="disc_intel_1" localSheetId="2">'[1]PAG 14'!$M$12</definedName>
    <definedName name="disc_intel_1" localSheetId="3">'[1]PAG 14'!$M$12</definedName>
    <definedName name="disc_intel_1">'PAG 11'!$M$12</definedName>
    <definedName name="disc_intel_2" localSheetId="2">'[1]PAG 14'!$O$12</definedName>
    <definedName name="disc_intel_2" localSheetId="3">'[1]PAG 14'!$O$12</definedName>
    <definedName name="disc_intel_2">'PAG 11'!$O$12</definedName>
    <definedName name="disc_mult_1" localSheetId="2">'[1]PAG 14'!$M$14</definedName>
    <definedName name="disc_mult_1" localSheetId="3">'[1]PAG 14'!$M$14</definedName>
    <definedName name="disc_mult_1">'PAG 11'!$M$14</definedName>
    <definedName name="disc_mult_2" localSheetId="2">'[1]PAG 14'!$O$14</definedName>
    <definedName name="disc_mult_2" localSheetId="3">'[1]PAG 14'!$O$14</definedName>
    <definedName name="disc_mult_2">'PAG 11'!$O$14</definedName>
    <definedName name="disc_psicosoc_1" localSheetId="2">'[1]PAG 14'!$M$28</definedName>
    <definedName name="disc_psicosoc_1" localSheetId="3">'[1]PAG 14'!$M$28</definedName>
    <definedName name="disc_psicosoc_1">'PAG 11'!$M$28</definedName>
    <definedName name="disc_psicosoc_2" localSheetId="2">'[1]PAG 14'!$O$28</definedName>
    <definedName name="disc_psicosoc_2" localSheetId="3">'[1]PAG 14'!$O$28</definedName>
    <definedName name="disc_psicosoc_2">'PAG 11'!$O$28</definedName>
    <definedName name="est_disc_1" localSheetId="2">'[1]PAG 5'!$I$35</definedName>
    <definedName name="est_disc_1" localSheetId="3">'[1]PAG 5'!$I$35</definedName>
    <definedName name="est_disc_1">#REF!</definedName>
    <definedName name="est_disc_2" localSheetId="2">'[1]PAG 5'!$K$35</definedName>
    <definedName name="est_disc_2" localSheetId="3">'[1]PAG 5'!$K$35</definedName>
    <definedName name="est_disc_2">#REF!</definedName>
    <definedName name="est_disc_3">#REF!</definedName>
    <definedName name="est_disc_4">#REF!</definedName>
    <definedName name="est_disc_5">#REF!</definedName>
    <definedName name="estatal_1" localSheetId="2">'[1]PAG 5'!$I$45</definedName>
    <definedName name="estatal_1" localSheetId="3">'[1]PAG 5'!$I$45</definedName>
    <definedName name="estatal_1">#REF!</definedName>
    <definedName name="estatal_2" localSheetId="2">'[1]PAG 5'!$K$45</definedName>
    <definedName name="estatal_2" localSheetId="3">'[1]PAG 5'!$K$45</definedName>
    <definedName name="estatal_2">#REF!</definedName>
    <definedName name="estatal_3">#REF!</definedName>
    <definedName name="estatal_4">#REF!</definedName>
    <definedName name="estatal_5">#REF!</definedName>
    <definedName name="fecha_creac_plan_est_1" localSheetId="2">'[1]PAG 2'!$D$14</definedName>
    <definedName name="fecha_creac_plan_est_1" localSheetId="3">'[1]PAG 2'!$D$14</definedName>
    <definedName name="fecha_creac_plan_est_1">'PAG 2'!$D$14</definedName>
    <definedName name="fecha_creac_plan_est_2" localSheetId="2">'[1]PAG 2'!$J$14</definedName>
    <definedName name="fecha_creac_plan_est_2" localSheetId="3">'[1]PAG 2'!$J$14</definedName>
    <definedName name="fecha_creac_plan_est_2">'PAG 2'!$J$14</definedName>
    <definedName name="fecha_creac_plan_est_3" localSheetId="2">'[1]PAG 2'!$N$14</definedName>
    <definedName name="fecha_creac_plan_est_3" localSheetId="3">'[1]PAG 2'!$N$14</definedName>
    <definedName name="fecha_creac_plan_est_3">'PAG 2'!$N$14</definedName>
    <definedName name="fecha_incorp_1" localSheetId="2">'[1]PAG 1'!$C$34</definedName>
    <definedName name="fecha_incorp_1" localSheetId="3">'[1]PAG 1'!$C$34</definedName>
    <definedName name="fecha_incorp_1">'PAG 1'!$C$34</definedName>
    <definedName name="fecha_incorp_2" localSheetId="2">'[1]PAG 1'!$H$34</definedName>
    <definedName name="fecha_incorp_2" localSheetId="3">'[1]PAG 1'!$H$34</definedName>
    <definedName name="fecha_incorp_2">'PAG 1'!$H$34</definedName>
    <definedName name="fecha_incorp_3" localSheetId="2">'[1]PAG 1'!$K$34</definedName>
    <definedName name="fecha_incorp_3" localSheetId="3">'[1]PAG 1'!$K$34</definedName>
    <definedName name="fecha_incorp_3">'PAG 1'!$K$34</definedName>
    <definedName name="fecha_incorp1">'PAG 1'!$C$34</definedName>
    <definedName name="fecha_ini_curso_1" localSheetId="2">'[1]PAG 6'!$C$8</definedName>
    <definedName name="fecha_ini_curso_1" localSheetId="3">'[1]PAG 6'!$C$8</definedName>
    <definedName name="fecha_ini_curso_1">#REF!</definedName>
    <definedName name="fecha_ini_curso_2" localSheetId="2">'[1]PAG 6'!$I$8</definedName>
    <definedName name="fecha_ini_curso_2" localSheetId="3">'[1]PAG 6'!$I$8</definedName>
    <definedName name="fecha_ini_curso_2">#REF!</definedName>
    <definedName name="fecha_ini_curso_3" localSheetId="2">'[1]PAG 6'!$M$8</definedName>
    <definedName name="fecha_ini_curso_3" localSheetId="3">'[1]PAG 6'!$M$8</definedName>
    <definedName name="fecha_ini_curso_3">#REF!</definedName>
    <definedName name="fecha_llenado_1" localSheetId="2">'[1]PAG 18'!$AA$30</definedName>
    <definedName name="fecha_llenado_1" localSheetId="3">'[1]PAG 18'!$AA$30</definedName>
    <definedName name="fecha_llenado_1">'PAG 15'!$AA$30</definedName>
    <definedName name="fecha_llenado_2" localSheetId="2">'[1]PAG 18'!$AF$30</definedName>
    <definedName name="fecha_llenado_2" localSheetId="3">'[1]PAG 18'!$AF$30</definedName>
    <definedName name="fecha_llenado_2">'PAG 15'!$AF$30</definedName>
    <definedName name="fecha_llenado_3" localSheetId="2">'[1]PAG 18'!$AI$30</definedName>
    <definedName name="fecha_llenado_3" localSheetId="3">'[1]PAG 18'!$AI$30</definedName>
    <definedName name="fecha_llenado_3">'PAG 15'!$AI$30</definedName>
    <definedName name="form_acad_h_1" localSheetId="2">'[1]PAG 13'!$M$9</definedName>
    <definedName name="form_acad_h_1" localSheetId="3">'[1]PAG 13'!$M$9</definedName>
    <definedName name="form_acad_h_1">'PAG 10'!$M$9</definedName>
    <definedName name="form_acad_h_10" localSheetId="2">'[1]PAG 13'!$M$27</definedName>
    <definedName name="form_acad_h_10" localSheetId="3">'[1]PAG 13'!$M$27</definedName>
    <definedName name="form_acad_h_10">'PAG 10'!$M$27</definedName>
    <definedName name="form_acad_h_2" localSheetId="2">'[1]PAG 13'!$M$11</definedName>
    <definedName name="form_acad_h_2" localSheetId="3">'[1]PAG 13'!$M$11</definedName>
    <definedName name="form_acad_h_2">'PAG 10'!$M$11</definedName>
    <definedName name="form_acad_h_3" localSheetId="2">'[1]PAG 13'!$M$13</definedName>
    <definedName name="form_acad_h_3" localSheetId="3">'[1]PAG 13'!$M$13</definedName>
    <definedName name="form_acad_h_3">'PAG 10'!$M$13</definedName>
    <definedName name="form_acad_h_4" localSheetId="2">'[1]PAG 13'!$M$15</definedName>
    <definedName name="form_acad_h_4" localSheetId="3">'[1]PAG 13'!$M$15</definedName>
    <definedName name="form_acad_h_4">'PAG 10'!$M$15</definedName>
    <definedName name="form_acad_h_5" localSheetId="2">'[1]PAG 13'!$M$17</definedName>
    <definedName name="form_acad_h_5" localSheetId="3">'[1]PAG 13'!$M$17</definedName>
    <definedName name="form_acad_h_5">'PAG 10'!$M$17</definedName>
    <definedName name="form_acad_h_6" localSheetId="2">'[1]PAG 13'!$M$19</definedName>
    <definedName name="form_acad_h_6" localSheetId="3">'[1]PAG 13'!$M$19</definedName>
    <definedName name="form_acad_h_6">'PAG 10'!$M$19</definedName>
    <definedName name="form_acad_h_7" localSheetId="2">'[1]PAG 13'!$M$21</definedName>
    <definedName name="form_acad_h_7" localSheetId="3">'[1]PAG 13'!$M$21</definedName>
    <definedName name="form_acad_h_7">'PAG 10'!$M$21</definedName>
    <definedName name="form_acad_h_8" localSheetId="2">'[1]PAG 13'!$M$23</definedName>
    <definedName name="form_acad_h_8" localSheetId="3">'[1]PAG 13'!$M$23</definedName>
    <definedName name="form_acad_h_8">'PAG 10'!$M$23</definedName>
    <definedName name="form_acad_h_9" localSheetId="2">'[1]PAG 13'!$M$25</definedName>
    <definedName name="form_acad_h_9" localSheetId="3">'[1]PAG 13'!$M$25</definedName>
    <definedName name="form_acad_h_9">'PAG 10'!$M$25</definedName>
    <definedName name="form_acad_m_1" localSheetId="2">'[1]PAG 13'!$O$9</definedName>
    <definedName name="form_acad_m_1" localSheetId="3">'[1]PAG 13'!$O$9</definedName>
    <definedName name="form_acad_m_1">'PAG 10'!$O$9</definedName>
    <definedName name="form_acad_m_10" localSheetId="2">'[1]PAG 13'!$O$27</definedName>
    <definedName name="form_acad_m_10" localSheetId="3">'[1]PAG 13'!$O$27</definedName>
    <definedName name="form_acad_m_10">'PAG 10'!$O$27</definedName>
    <definedName name="form_acad_m_2" localSheetId="2">'[1]PAG 13'!$O$11</definedName>
    <definedName name="form_acad_m_2" localSheetId="3">'[1]PAG 13'!$O$11</definedName>
    <definedName name="form_acad_m_2">'PAG 10'!$O$11</definedName>
    <definedName name="form_acad_m_3" localSheetId="2">'[1]PAG 13'!$O$13</definedName>
    <definedName name="form_acad_m_3" localSheetId="3">'[1]PAG 13'!$O$13</definedName>
    <definedName name="form_acad_m_3">'PAG 10'!$O$13</definedName>
    <definedName name="form_acad_m_4" localSheetId="2">'[1]PAG 13'!$O$15</definedName>
    <definedName name="form_acad_m_4" localSheetId="3">'[1]PAG 13'!$O$15</definedName>
    <definedName name="form_acad_m_4">'PAG 10'!$O$15</definedName>
    <definedName name="form_acad_m_5" localSheetId="2">'[1]PAG 13'!$O$17</definedName>
    <definedName name="form_acad_m_5" localSheetId="3">'[1]PAG 13'!$O$17</definedName>
    <definedName name="form_acad_m_5">'PAG 10'!$O$17</definedName>
    <definedName name="form_acad_m_6" localSheetId="2">'[1]PAG 13'!$O$19</definedName>
    <definedName name="form_acad_m_6" localSheetId="3">'[1]PAG 13'!$O$19</definedName>
    <definedName name="form_acad_m_6">'PAG 10'!$O$19</definedName>
    <definedName name="form_acad_m_7" localSheetId="2">'[1]PAG 13'!$O$21</definedName>
    <definedName name="form_acad_m_7" localSheetId="3">'[1]PAG 13'!$O$21</definedName>
    <definedName name="form_acad_m_7">'PAG 10'!$O$21</definedName>
    <definedName name="form_acad_m_8" localSheetId="2">'[1]PAG 13'!$O$23</definedName>
    <definedName name="form_acad_m_8" localSheetId="3">'[1]PAG 13'!$O$23</definedName>
    <definedName name="form_acad_m_8">'PAG 10'!$O$23</definedName>
    <definedName name="form_acad_m_9" localSheetId="2">'[1]PAG 13'!$O$25</definedName>
    <definedName name="form_acad_m_9" localSheetId="3">'[1]PAG 13'!$O$25</definedName>
    <definedName name="form_acad_m_9">'PAG 10'!$O$25</definedName>
    <definedName name="form_dual_1">#REF!</definedName>
    <definedName name="form_dual_2">#REF!</definedName>
    <definedName name="form_dual_3">#REF!</definedName>
    <definedName name="form_dual_4">#REF!</definedName>
    <definedName name="form_dual_5">#REF!</definedName>
    <definedName name="fund_asoc_civ_1" localSheetId="2">'[1]PAG 5'!$I$47</definedName>
    <definedName name="fund_asoc_civ_1" localSheetId="3">'[1]PAG 5'!$I$47</definedName>
    <definedName name="fund_asoc_civ_1">#REF!</definedName>
    <definedName name="fund_asoc_civ_2" localSheetId="2">'[1]PAG 5'!$K$47</definedName>
    <definedName name="fund_asoc_civ_2" localSheetId="3">'[1]PAG 5'!$K$47</definedName>
    <definedName name="fund_asoc_civ_2">#REF!</definedName>
    <definedName name="fund_asoc_civ_3">#REF!</definedName>
    <definedName name="fund_asoc_civ_4">#REF!</definedName>
    <definedName name="fund_asoc_civ_5">#REF!</definedName>
    <definedName name="GCuotas" localSheetId="2">'[1]PAG 17'!$AA$20</definedName>
    <definedName name="GCuotas" localSheetId="3">'[1]PAG 17'!$AA$20</definedName>
    <definedName name="GCuotas">'PAG 14'!$AA$20</definedName>
    <definedName name="gpo_1" localSheetId="2">'[1]PAG 8'!$AD$9</definedName>
    <definedName name="gpo_1" localSheetId="3">'[1]PAG 8'!$AD$9</definedName>
    <definedName name="gpo_1">'PAG 5'!$AD$9</definedName>
    <definedName name="gpo_2" localSheetId="2">'[1]PAG 8'!$AD$11</definedName>
    <definedName name="gpo_2" localSheetId="3">'[1]PAG 8'!$AD$11</definedName>
    <definedName name="gpo_2">'PAG 5'!$AD$11</definedName>
    <definedName name="gpo_3" localSheetId="2">'[1]PAG 8'!$AD$13</definedName>
    <definedName name="gpo_3" localSheetId="3">'[1]PAG 8'!$AD$13</definedName>
    <definedName name="gpo_3">'PAG 5'!$AD$13</definedName>
    <definedName name="gpo_fin_1" localSheetId="2">'PAG 3'!$T$11</definedName>
    <definedName name="gpo_fin_1" localSheetId="3">'[1]PAG 3'!$T$11</definedName>
    <definedName name="gpo_fin_1">#REF!</definedName>
    <definedName name="gpo_fin_2" localSheetId="2">'PAG 3'!$T$12</definedName>
    <definedName name="gpo_fin_2" localSheetId="3">'[1]PAG 3'!$T$12</definedName>
    <definedName name="gpo_fin_2">#REF!</definedName>
    <definedName name="gpo_fin_3" localSheetId="2">'PAG 3'!$T$13</definedName>
    <definedName name="gpo_fin_3" localSheetId="3">'[1]PAG 3'!$T$13</definedName>
    <definedName name="gpo_fin_3">#REF!</definedName>
    <definedName name="GUniformes" localSheetId="2">'[1]PAG 17'!$AA$15</definedName>
    <definedName name="GUniformes" localSheetId="3">'[1]PAG 17'!$AA$15</definedName>
    <definedName name="GUniformes">'PAG 14'!$AA$15</definedName>
    <definedName name="GUtiles" localSheetId="2">'[1]PAG 17'!$AA$12</definedName>
    <definedName name="GUtiles" localSheetId="3">'[1]PAG 17'!$AA$12</definedName>
    <definedName name="GUtiles">'PAG 14'!$AA$12</definedName>
    <definedName name="hijos_mili_1" localSheetId="2">'[1]PAG 5'!$I$37</definedName>
    <definedName name="hijos_mili_1" localSheetId="3">'[1]PAG 5'!$I$37</definedName>
    <definedName name="hijos_mili_1">#REF!</definedName>
    <definedName name="hijos_mili_2" localSheetId="2">'[1]PAG 5'!$K$37</definedName>
    <definedName name="hijos_mili_2" localSheetId="3">'[1]PAG 5'!$K$37</definedName>
    <definedName name="hijos_mili_2">#REF!</definedName>
    <definedName name="hijos_mili_3">#REF!</definedName>
    <definedName name="hijos_mili_4">#REF!</definedName>
    <definedName name="hijos_mili_5">#REF!</definedName>
    <definedName name="hipoacusia_1" localSheetId="2">'[1]PAG 14'!$M$18</definedName>
    <definedName name="hipoacusia_1" localSheetId="3">'[1]PAG 14'!$M$18</definedName>
    <definedName name="hipoacusia_1">'PAG 11'!$M$18</definedName>
    <definedName name="hipoacusia_2" localSheetId="2">'[1]PAG 14'!$O$18</definedName>
    <definedName name="hipoacusia_2" localSheetId="3">'[1]PAG 14'!$O$18</definedName>
    <definedName name="hipoacusia_2">'PAG 11'!$O$18</definedName>
    <definedName name="intercam_1" localSheetId="2">'[1]PAG 5'!$I$51</definedName>
    <definedName name="intercam_1" localSheetId="3">'[1]PAG 5'!$I$51</definedName>
    <definedName name="intercam_1">#REF!</definedName>
    <definedName name="intercam_2" localSheetId="2">'[1]PAG 5'!$K$51</definedName>
    <definedName name="intercam_2" localSheetId="3">'[1]PAG 5'!$K$51</definedName>
    <definedName name="intercam_2">#REF!</definedName>
    <definedName name="intercam_3">#REF!</definedName>
    <definedName name="intercam_4">#REF!</definedName>
    <definedName name="intercam_5">#REF!</definedName>
    <definedName name="internac_1" localSheetId="2">'[1]PAG 5'!$I$53</definedName>
    <definedName name="internac_1" localSheetId="3">'[1]PAG 5'!$I$53</definedName>
    <definedName name="internac_1">#REF!</definedName>
    <definedName name="internac_2" localSheetId="2">'[1]PAG 5'!$K$53</definedName>
    <definedName name="internac_2" localSheetId="3">'[1]PAG 5'!$K$53</definedName>
    <definedName name="internac_2">#REF!</definedName>
    <definedName name="internac_3">#REF!</definedName>
    <definedName name="internac_4">#REF!</definedName>
    <definedName name="internac_5">#REF!</definedName>
    <definedName name="lug_ofer" localSheetId="2">'[1]PAG 6'!$D$14</definedName>
    <definedName name="lug_ofer" localSheetId="3">'[1]PAG 6'!$D$14</definedName>
    <definedName name="lug_ofer">#REF!</definedName>
    <definedName name="mat_tot_1">'PAG 6'!$BM$15</definedName>
    <definedName name="mat_tot_2">'PAG 6'!$BM$22</definedName>
    <definedName name="mat_tot_3">'PAG 6'!$BM$29</definedName>
    <definedName name="mat_total_disc_1" localSheetId="2">'[1]PAG 8'!$R$9</definedName>
    <definedName name="mat_total_disc_1" localSheetId="3">'[1]PAG 8'!$R$9</definedName>
    <definedName name="mat_total_disc_1">'PAG 5'!$R$9</definedName>
    <definedName name="mat_total_disc_2" localSheetId="2">'[1]PAG 8'!$R$11</definedName>
    <definedName name="mat_total_disc_2" localSheetId="3">'[1]PAG 8'!$R$11</definedName>
    <definedName name="mat_total_disc_2">'PAG 5'!$R$11</definedName>
    <definedName name="mat_total_disc_3" localSheetId="2">'[1]PAG 8'!$R$13</definedName>
    <definedName name="mat_total_disc_3" localSheetId="3">'[1]PAG 8'!$R$13</definedName>
    <definedName name="mat_total_disc_3">'PAG 5'!$R$13</definedName>
    <definedName name="mat_total_disc_sexo_1" localSheetId="10">'PAG 8'!#REF!</definedName>
    <definedName name="mat_total_disc_sexo_1" localSheetId="2">'[1]PAG 11'!#REF!</definedName>
    <definedName name="mat_total_disc_sexo_1" localSheetId="3">'[1]PAG 11'!#REF!</definedName>
    <definedName name="mat_total_disc_sexo_1">'PAG 8'!#REF!</definedName>
    <definedName name="mat_total_disc_sexo_2" localSheetId="10">'PAG 8'!#REF!</definedName>
    <definedName name="mat_total_disc_sexo_2" localSheetId="2">'[1]PAG 11'!#REF!</definedName>
    <definedName name="mat_total_disc_sexo_2" localSheetId="3">'[1]PAG 11'!#REF!</definedName>
    <definedName name="mat_total_disc_sexo_2">'PAG 8'!#REF!</definedName>
    <definedName name="mat_total_ext_1" localSheetId="2">'[1]PAG 8'!$Z$9</definedName>
    <definedName name="mat_total_ext_1" localSheetId="3">'[1]PAG 8'!$Z$9</definedName>
    <definedName name="mat_total_ext_1">'PAG 5'!$Z$9</definedName>
    <definedName name="mat_total_ext_2" localSheetId="2">'[1]PAG 8'!$Z$11</definedName>
    <definedName name="mat_total_ext_2" localSheetId="3">'[1]PAG 8'!$Z$11</definedName>
    <definedName name="mat_total_ext_2">'PAG 5'!$Z$11</definedName>
    <definedName name="mat_total_ext_3" localSheetId="2">'[1]PAG 8'!$Z$13</definedName>
    <definedName name="mat_total_ext_3" localSheetId="3">'[1]PAG 8'!$Z$13</definedName>
    <definedName name="mat_total_ext_3">'PAG 5'!$Z$13</definedName>
    <definedName name="mat_total_indig_1" localSheetId="2">'[1]PAG 8'!$V$9</definedName>
    <definedName name="mat_total_indig_1" localSheetId="3">'[1]PAG 8'!$V$9</definedName>
    <definedName name="mat_total_indig_1">'PAG 5'!$V$9</definedName>
    <definedName name="mat_total_indig_2" localSheetId="2">'[1]PAG 8'!$V$11</definedName>
    <definedName name="mat_total_indig_2" localSheetId="3">'[1]PAG 8'!$V$11</definedName>
    <definedName name="mat_total_indig_2">'PAG 5'!$V$11</definedName>
    <definedName name="mat_total_indig_3" localSheetId="2">'[1]PAG 8'!$V$13</definedName>
    <definedName name="mat_total_indig_3" localSheetId="3">'[1]PAG 8'!$V$13</definedName>
    <definedName name="mat_total_indig_3">'PAG 5'!$V$13</definedName>
    <definedName name="mat_total_indig_disc">'PAG 8'!$R$10</definedName>
    <definedName name="mat_total_indig_sexo_1" localSheetId="2">'[1]PAG 11'!$E$10</definedName>
    <definedName name="mat_total_indig_sexo_1" localSheetId="3">'[1]PAG 11'!$E$10</definedName>
    <definedName name="mat_total_indig_sexo_1">'PAG 8'!$E$10</definedName>
    <definedName name="mat_total_indig_sexo_2" localSheetId="2">'[1]PAG 11'!$I$10</definedName>
    <definedName name="mat_total_indig_sexo_2" localSheetId="3">'[1]PAG 11'!$I$10</definedName>
    <definedName name="mat_total_indig_sexo_2">'PAG 8'!$I$10</definedName>
    <definedName name="mod_1" localSheetId="2">'[1]PAG 1'!$S$14</definedName>
    <definedName name="mod_1" localSheetId="3">'[1]PAG 1'!$S$14</definedName>
    <definedName name="mod_1">'PAG 1'!$S$14</definedName>
    <definedName name="mod_2" localSheetId="2">'[1]PAG 1'!$S$16</definedName>
    <definedName name="mod_2" localSheetId="3">'[1]PAG 1'!$S$16</definedName>
    <definedName name="mod_2">'PAG 1'!$S$16</definedName>
    <definedName name="mod_3" localSheetId="2">'[1]PAG 1'!$S$21</definedName>
    <definedName name="mod_3" localSheetId="3">'[1]PAG 1'!$S$21</definedName>
    <definedName name="mod_3">'PAG 1'!$S$21</definedName>
    <definedName name="mod_4" localSheetId="2">'[1]PAG 1'!$S$23</definedName>
    <definedName name="mod_4" localSheetId="3">'[1]PAG 1'!$S$23</definedName>
    <definedName name="mod_4">'PAG 1'!$S$23</definedName>
    <definedName name="mod_5" localSheetId="2">'[1]PAG 1'!$S$28</definedName>
    <definedName name="mod_5" localSheetId="3">'[1]PAG 1'!$S$28</definedName>
    <definedName name="mod_5">'PAG 1'!$S$28</definedName>
    <definedName name="mod_6" localSheetId="2">'[1]PAG 1'!$S$30</definedName>
    <definedName name="mod_6" localSheetId="3">'[1]PAG 1'!$S$30</definedName>
    <definedName name="mod_6">'PAG 1'!$S$30</definedName>
    <definedName name="mod_7" localSheetId="2">'[1]PAG 1'!$S$32</definedName>
    <definedName name="mod_7" localSheetId="3">'[1]PAG 1'!$S$32</definedName>
    <definedName name="mod_7">'PAG 1'!$S$32</definedName>
    <definedName name="mt_lug_res_ext_h_1" localSheetId="2">'[1]PAG 12'!$AB$16</definedName>
    <definedName name="mt_lug_res_ext_h_1" localSheetId="3">'[1]PAG 12'!$AB$16</definedName>
    <definedName name="mt_lug_res_ext_h_1">'PAG 9'!$AB$16</definedName>
    <definedName name="mt_lug_res_ext_h_2" localSheetId="2">'[1]PAG 12'!$AB$17</definedName>
    <definedName name="mt_lug_res_ext_h_2" localSheetId="3">'[1]PAG 12'!$AB$17</definedName>
    <definedName name="mt_lug_res_ext_h_2">'PAG 9'!$AB$17</definedName>
    <definedName name="mt_lug_res_ext_h_3" localSheetId="2">'[1]PAG 12'!$AB$18</definedName>
    <definedName name="mt_lug_res_ext_h_3" localSheetId="3">'[1]PAG 12'!$AB$18</definedName>
    <definedName name="mt_lug_res_ext_h_3">'PAG 9'!$AB$18</definedName>
    <definedName name="mt_lug_res_ext_h_4" localSheetId="2">'[1]PAG 12'!$AB$19</definedName>
    <definedName name="mt_lug_res_ext_h_4" localSheetId="3">'[1]PAG 12'!$AB$19</definedName>
    <definedName name="mt_lug_res_ext_h_4">'PAG 9'!$AB$19</definedName>
    <definedName name="mt_lug_res_ext_h_5" localSheetId="2">'[1]PAG 12'!$AB$20</definedName>
    <definedName name="mt_lug_res_ext_h_5" localSheetId="3">'[1]PAG 12'!$AB$20</definedName>
    <definedName name="mt_lug_res_ext_h_5">'PAG 9'!$AB$20</definedName>
    <definedName name="mt_lug_res_ext_h_6" localSheetId="2">'[1]PAG 12'!$AB$21</definedName>
    <definedName name="mt_lug_res_ext_h_6" localSheetId="3">'[1]PAG 12'!$AB$21</definedName>
    <definedName name="mt_lug_res_ext_h_6">'PAG 9'!$AB$21</definedName>
    <definedName name="mt_lug_res_ext_h_7" localSheetId="2">'[1]PAG 12'!$AB$22</definedName>
    <definedName name="mt_lug_res_ext_h_7" localSheetId="3">'[1]PAG 12'!$AB$22</definedName>
    <definedName name="mt_lug_res_ext_h_7">'PAG 9'!$AB$22</definedName>
    <definedName name="mt_lug_res_ext_h_8" localSheetId="2">'[1]PAG 12'!$AB$23</definedName>
    <definedName name="mt_lug_res_ext_h_8" localSheetId="3">'[1]PAG 12'!$AB$23</definedName>
    <definedName name="mt_lug_res_ext_h_8">'PAG 9'!$AB$23</definedName>
    <definedName name="mt_lug_res_ext_m_1" localSheetId="2">'[1]PAG 12'!$AG$16</definedName>
    <definedName name="mt_lug_res_ext_m_1" localSheetId="3">'[1]PAG 12'!$AG$16</definedName>
    <definedName name="mt_lug_res_ext_m_1">'PAG 9'!$AG$16</definedName>
    <definedName name="mt_lug_res_ext_m_2" localSheetId="2">'[1]PAG 12'!$AG$17</definedName>
    <definedName name="mt_lug_res_ext_m_2" localSheetId="3">'[1]PAG 12'!$AG$17</definedName>
    <definedName name="mt_lug_res_ext_m_2">'PAG 9'!$AG$17</definedName>
    <definedName name="mt_lug_res_ext_m_3" localSheetId="2">'[1]PAG 12'!$AG$18</definedName>
    <definedName name="mt_lug_res_ext_m_3" localSheetId="3">'[1]PAG 12'!$AG$18</definedName>
    <definedName name="mt_lug_res_ext_m_3">'PAG 9'!$AG$18</definedName>
    <definedName name="mt_lug_res_ext_m_4" localSheetId="2">'[1]PAG 12'!$AG$19</definedName>
    <definedName name="mt_lug_res_ext_m_4" localSheetId="3">'[1]PAG 12'!$AG$19</definedName>
    <definedName name="mt_lug_res_ext_m_4">'PAG 9'!$AG$19</definedName>
    <definedName name="mt_lug_res_ext_m_5" localSheetId="2">'[1]PAG 12'!$AG$20</definedName>
    <definedName name="mt_lug_res_ext_m_5" localSheetId="3">'[1]PAG 12'!$AG$20</definedName>
    <definedName name="mt_lug_res_ext_m_5">'PAG 9'!$AG$20</definedName>
    <definedName name="mt_lug_res_ext_m_6" localSheetId="2">'[1]PAG 12'!$AG$21</definedName>
    <definedName name="mt_lug_res_ext_m_6" localSheetId="3">'[1]PAG 12'!$AG$21</definedName>
    <definedName name="mt_lug_res_ext_m_6">'PAG 9'!$AG$21</definedName>
    <definedName name="mt_lug_res_ext_m_7" localSheetId="2">'[1]PAG 12'!$AG$22</definedName>
    <definedName name="mt_lug_res_ext_m_7" localSheetId="3">'[1]PAG 12'!$AG$22</definedName>
    <definedName name="mt_lug_res_ext_m_7">'PAG 9'!$AG$22</definedName>
    <definedName name="mt_lug_res_ext_m_8" localSheetId="2">'[1]PAG 12'!$AG$23</definedName>
    <definedName name="mt_lug_res_ext_m_8" localSheetId="3">'[1]PAG 12'!$AG$23</definedName>
    <definedName name="mt_lug_res_ext_m_8">'PAG 9'!$AG$23</definedName>
    <definedName name="mt_lug_res_pais_h_1" localSheetId="2">'[1]PAG 12'!$C$16</definedName>
    <definedName name="mt_lug_res_pais_h_1" localSheetId="3">'[1]PAG 12'!$C$16</definedName>
    <definedName name="mt_lug_res_pais_h_1">'PAG 9'!$C$16</definedName>
    <definedName name="mt_lug_res_pais_h_10" localSheetId="2">'[1]PAG 12'!$C$25</definedName>
    <definedName name="mt_lug_res_pais_h_10" localSheetId="3">'[1]PAG 12'!$C$25</definedName>
    <definedName name="mt_lug_res_pais_h_10">'PAG 9'!$C$25</definedName>
    <definedName name="mt_lug_res_pais_h_11" localSheetId="2">'[1]PAG 12'!$C$26</definedName>
    <definedName name="mt_lug_res_pais_h_11" localSheetId="3">'[1]PAG 12'!$C$26</definedName>
    <definedName name="mt_lug_res_pais_h_11">'PAG 9'!$C$26</definedName>
    <definedName name="mt_lug_res_pais_h_12" localSheetId="2">'[1]PAG 12'!$C$27</definedName>
    <definedName name="mt_lug_res_pais_h_12" localSheetId="3">'[1]PAG 12'!$C$27</definedName>
    <definedName name="mt_lug_res_pais_h_12">'PAG 9'!$C$27</definedName>
    <definedName name="mt_lug_res_pais_h_13" localSheetId="2">'[1]PAG 12'!$C$28</definedName>
    <definedName name="mt_lug_res_pais_h_13" localSheetId="3">'[1]PAG 12'!$C$28</definedName>
    <definedName name="mt_lug_res_pais_h_13">'PAG 9'!$C$28</definedName>
    <definedName name="mt_lug_res_pais_h_14" localSheetId="2">'[1]PAG 12'!$C$29</definedName>
    <definedName name="mt_lug_res_pais_h_14" localSheetId="3">'[1]PAG 12'!$C$29</definedName>
    <definedName name="mt_lug_res_pais_h_14">'PAG 9'!$C$29</definedName>
    <definedName name="mt_lug_res_pais_h_15" localSheetId="2">'[1]PAG 12'!$C$30</definedName>
    <definedName name="mt_lug_res_pais_h_15" localSheetId="3">'[1]PAG 12'!$C$30</definedName>
    <definedName name="mt_lug_res_pais_h_15">'PAG 9'!$C$30</definedName>
    <definedName name="mt_lug_res_pais_h_16" localSheetId="2">'[1]PAG 12'!$C$31</definedName>
    <definedName name="mt_lug_res_pais_h_16" localSheetId="3">'[1]PAG 12'!$C$31</definedName>
    <definedName name="mt_lug_res_pais_h_16">'PAG 9'!$C$31</definedName>
    <definedName name="mt_lug_res_pais_h_17" localSheetId="2">'[1]PAG 12'!$N$16</definedName>
    <definedName name="mt_lug_res_pais_h_17" localSheetId="3">'[1]PAG 12'!$N$16</definedName>
    <definedName name="mt_lug_res_pais_h_17">'PAG 9'!$N$16</definedName>
    <definedName name="mt_lug_res_pais_h_18" localSheetId="2">'[1]PAG 12'!$N$17</definedName>
    <definedName name="mt_lug_res_pais_h_18" localSheetId="3">'[1]PAG 12'!$N$17</definedName>
    <definedName name="mt_lug_res_pais_h_18">'PAG 9'!$N$17</definedName>
    <definedName name="mt_lug_res_pais_h_19" localSheetId="2">'[1]PAG 12'!$N$18</definedName>
    <definedName name="mt_lug_res_pais_h_19" localSheetId="3">'[1]PAG 12'!$N$18</definedName>
    <definedName name="mt_lug_res_pais_h_19">'PAG 9'!$N$18</definedName>
    <definedName name="mt_lug_res_pais_h_2" localSheetId="2">'[1]PAG 12'!$C$17</definedName>
    <definedName name="mt_lug_res_pais_h_2" localSheetId="3">'[1]PAG 12'!$C$17</definedName>
    <definedName name="mt_lug_res_pais_h_2">'PAG 9'!$C$17</definedName>
    <definedName name="mt_lug_res_pais_h_20" localSheetId="2">'[1]PAG 12'!$N$19</definedName>
    <definedName name="mt_lug_res_pais_h_20" localSheetId="3">'[1]PAG 12'!$N$19</definedName>
    <definedName name="mt_lug_res_pais_h_20">'PAG 9'!$N$19</definedName>
    <definedName name="mt_lug_res_pais_h_21" localSheetId="2">'[1]PAG 12'!$N$20</definedName>
    <definedName name="mt_lug_res_pais_h_21" localSheetId="3">'[1]PAG 12'!$N$20</definedName>
    <definedName name="mt_lug_res_pais_h_21">'PAG 9'!$N$20</definedName>
    <definedName name="mt_lug_res_pais_h_22" localSheetId="2">'[1]PAG 12'!$N$21</definedName>
    <definedName name="mt_lug_res_pais_h_22" localSheetId="3">'[1]PAG 12'!$N$21</definedName>
    <definedName name="mt_lug_res_pais_h_22">'PAG 9'!$N$21</definedName>
    <definedName name="mt_lug_res_pais_h_23" localSheetId="2">'[1]PAG 12'!$N$22</definedName>
    <definedName name="mt_lug_res_pais_h_23" localSheetId="3">'[1]PAG 12'!$N$22</definedName>
    <definedName name="mt_lug_res_pais_h_23">'PAG 9'!$N$22</definedName>
    <definedName name="mt_lug_res_pais_h_24" localSheetId="2">'[1]PAG 12'!$N$23</definedName>
    <definedName name="mt_lug_res_pais_h_24" localSheetId="3">'[1]PAG 12'!$N$23</definedName>
    <definedName name="mt_lug_res_pais_h_24">'PAG 9'!$N$23</definedName>
    <definedName name="mt_lug_res_pais_h_25" localSheetId="2">'[1]PAG 12'!$N$24</definedName>
    <definedName name="mt_lug_res_pais_h_25" localSheetId="3">'[1]PAG 12'!$N$24</definedName>
    <definedName name="mt_lug_res_pais_h_25">'PAG 9'!$N$24</definedName>
    <definedName name="mt_lug_res_pais_h_26" localSheetId="2">'[1]PAG 12'!$N$25</definedName>
    <definedName name="mt_lug_res_pais_h_26" localSheetId="3">'[1]PAG 12'!$N$25</definedName>
    <definedName name="mt_lug_res_pais_h_26">'PAG 9'!$N$25</definedName>
    <definedName name="mt_lug_res_pais_h_27" localSheetId="2">'[1]PAG 12'!$N$26</definedName>
    <definedName name="mt_lug_res_pais_h_27" localSheetId="3">'[1]PAG 12'!$N$26</definedName>
    <definedName name="mt_lug_res_pais_h_27">'PAG 9'!$N$26</definedName>
    <definedName name="mt_lug_res_pais_h_28" localSheetId="2">'[1]PAG 12'!$N$27</definedName>
    <definedName name="mt_lug_res_pais_h_28" localSheetId="3">'[1]PAG 12'!$N$27</definedName>
    <definedName name="mt_lug_res_pais_h_28">'PAG 9'!$N$27</definedName>
    <definedName name="mt_lug_res_pais_h_29" localSheetId="2">'[1]PAG 12'!$N$28</definedName>
    <definedName name="mt_lug_res_pais_h_29" localSheetId="3">'[1]PAG 12'!$N$28</definedName>
    <definedName name="mt_lug_res_pais_h_29">'PAG 9'!$N$28</definedName>
    <definedName name="mt_lug_res_pais_h_3" localSheetId="2">'[1]PAG 12'!$C$18</definedName>
    <definedName name="mt_lug_res_pais_h_3" localSheetId="3">'[1]PAG 12'!$C$18</definedName>
    <definedName name="mt_lug_res_pais_h_3">'PAG 9'!$C$18</definedName>
    <definedName name="mt_lug_res_pais_h_30" localSheetId="2">'[1]PAG 12'!$N$29</definedName>
    <definedName name="mt_lug_res_pais_h_30" localSheetId="3">'[1]PAG 12'!$N$29</definedName>
    <definedName name="mt_lug_res_pais_h_30">'PAG 9'!$N$29</definedName>
    <definedName name="mt_lug_res_pais_h_31" localSheetId="2">'[1]PAG 12'!$N$30</definedName>
    <definedName name="mt_lug_res_pais_h_31" localSheetId="3">'[1]PAG 12'!$N$30</definedName>
    <definedName name="mt_lug_res_pais_h_31">'PAG 9'!$N$30</definedName>
    <definedName name="mt_lug_res_pais_h_32" localSheetId="2">'[1]PAG 12'!$N$31</definedName>
    <definedName name="mt_lug_res_pais_h_32" localSheetId="3">'[1]PAG 12'!$N$31</definedName>
    <definedName name="mt_lug_res_pais_h_32">'PAG 9'!$N$31</definedName>
    <definedName name="mt_lug_res_pais_h_4" localSheetId="2">'[1]PAG 12'!$C$19</definedName>
    <definedName name="mt_lug_res_pais_h_4" localSheetId="3">'[1]PAG 12'!$C$19</definedName>
    <definedName name="mt_lug_res_pais_h_4">'PAG 9'!$C$19</definedName>
    <definedName name="mt_lug_res_pais_h_5" localSheetId="2">'[1]PAG 12'!$C$20</definedName>
    <definedName name="mt_lug_res_pais_h_5" localSheetId="3">'[1]PAG 12'!$C$20</definedName>
    <definedName name="mt_lug_res_pais_h_5">'PAG 9'!$C$20</definedName>
    <definedName name="mt_lug_res_pais_h_6" localSheetId="2">'[1]PAG 12'!$C$21</definedName>
    <definedName name="mt_lug_res_pais_h_6" localSheetId="3">'[1]PAG 12'!$C$21</definedName>
    <definedName name="mt_lug_res_pais_h_6">'PAG 9'!$C$21</definedName>
    <definedName name="mt_lug_res_pais_h_7" localSheetId="2">'[1]PAG 12'!$C$22</definedName>
    <definedName name="mt_lug_res_pais_h_7" localSheetId="3">'[1]PAG 12'!$C$22</definedName>
    <definedName name="mt_lug_res_pais_h_7">'PAG 9'!$C$22</definedName>
    <definedName name="mt_lug_res_pais_h_8" localSheetId="2">'[1]PAG 12'!$C$23</definedName>
    <definedName name="mt_lug_res_pais_h_8" localSheetId="3">'[1]PAG 12'!$C$23</definedName>
    <definedName name="mt_lug_res_pais_h_8">'PAG 9'!$C$23</definedName>
    <definedName name="mt_lug_res_pais_h_9" localSheetId="2">'[1]PAG 12'!$C$24</definedName>
    <definedName name="mt_lug_res_pais_h_9" localSheetId="3">'[1]PAG 12'!$C$24</definedName>
    <definedName name="mt_lug_res_pais_h_9">'PAG 9'!$C$24</definedName>
    <definedName name="mt_lug_res_pais_m_1" localSheetId="2">'[1]PAG 12'!$G$16</definedName>
    <definedName name="mt_lug_res_pais_m_1" localSheetId="3">'[1]PAG 12'!$G$16</definedName>
    <definedName name="mt_lug_res_pais_m_1">'PAG 9'!$G$16</definedName>
    <definedName name="mt_lug_res_pais_m_10" localSheetId="2">'[1]PAG 12'!$G$25</definedName>
    <definedName name="mt_lug_res_pais_m_10" localSheetId="3">'[1]PAG 12'!$G$25</definedName>
    <definedName name="mt_lug_res_pais_m_10">'PAG 9'!$G$25</definedName>
    <definedName name="mt_lug_res_pais_m_11" localSheetId="2">'[1]PAG 12'!$G$26</definedName>
    <definedName name="mt_lug_res_pais_m_11" localSheetId="3">'[1]PAG 12'!$G$26</definedName>
    <definedName name="mt_lug_res_pais_m_11">'PAG 9'!$G$26</definedName>
    <definedName name="mt_lug_res_pais_m_12" localSheetId="2">'[1]PAG 12'!$G$27</definedName>
    <definedName name="mt_lug_res_pais_m_12" localSheetId="3">'[1]PAG 12'!$G$27</definedName>
    <definedName name="mt_lug_res_pais_m_12">'PAG 9'!$G$27</definedName>
    <definedName name="mt_lug_res_pais_m_13" localSheetId="2">'[1]PAG 12'!$G$28</definedName>
    <definedName name="mt_lug_res_pais_m_13" localSheetId="3">'[1]PAG 12'!$G$28</definedName>
    <definedName name="mt_lug_res_pais_m_13">'PAG 9'!$G$28</definedName>
    <definedName name="mt_lug_res_pais_m_14" localSheetId="2">'[1]PAG 12'!$G$29</definedName>
    <definedName name="mt_lug_res_pais_m_14" localSheetId="3">'[1]PAG 12'!$G$29</definedName>
    <definedName name="mt_lug_res_pais_m_14">'PAG 9'!$G$29</definedName>
    <definedName name="mt_lug_res_pais_m_15" localSheetId="2">'[1]PAG 12'!$G$30</definedName>
    <definedName name="mt_lug_res_pais_m_15" localSheetId="3">'[1]PAG 12'!$G$30</definedName>
    <definedName name="mt_lug_res_pais_m_15">'PAG 9'!$G$30</definedName>
    <definedName name="mt_lug_res_pais_m_16" localSheetId="2">'[1]PAG 12'!$G$31</definedName>
    <definedName name="mt_lug_res_pais_m_16" localSheetId="3">'[1]PAG 12'!$G$31</definedName>
    <definedName name="mt_lug_res_pais_m_16">'PAG 9'!$G$31</definedName>
    <definedName name="mt_lug_res_pais_m_17" localSheetId="2">'[1]PAG 12'!$R$16</definedName>
    <definedName name="mt_lug_res_pais_m_17" localSheetId="3">'[1]PAG 12'!$R$16</definedName>
    <definedName name="mt_lug_res_pais_m_17">'PAG 9'!$R$16</definedName>
    <definedName name="mt_lug_res_pais_m_18" localSheetId="2">'[1]PAG 12'!$R$17</definedName>
    <definedName name="mt_lug_res_pais_m_18" localSheetId="3">'[1]PAG 12'!$R$17</definedName>
    <definedName name="mt_lug_res_pais_m_18">'PAG 9'!$R$17</definedName>
    <definedName name="mt_lug_res_pais_m_19" localSheetId="2">'[1]PAG 12'!$R$18</definedName>
    <definedName name="mt_lug_res_pais_m_19" localSheetId="3">'[1]PAG 12'!$R$18</definedName>
    <definedName name="mt_lug_res_pais_m_19">'PAG 9'!$R$18</definedName>
    <definedName name="mt_lug_res_pais_m_2" localSheetId="2">'[1]PAG 12'!$G$17</definedName>
    <definedName name="mt_lug_res_pais_m_2" localSheetId="3">'[1]PAG 12'!$G$17</definedName>
    <definedName name="mt_lug_res_pais_m_2">'PAG 9'!$G$17</definedName>
    <definedName name="mt_lug_res_pais_m_20" localSheetId="2">'[1]PAG 12'!$R$19</definedName>
    <definedName name="mt_lug_res_pais_m_20" localSheetId="3">'[1]PAG 12'!$R$19</definedName>
    <definedName name="mt_lug_res_pais_m_20">'PAG 9'!$R$19</definedName>
    <definedName name="mt_lug_res_pais_m_21" localSheetId="2">'[1]PAG 12'!$R$20</definedName>
    <definedName name="mt_lug_res_pais_m_21" localSheetId="3">'[1]PAG 12'!$R$20</definedName>
    <definedName name="mt_lug_res_pais_m_21">'PAG 9'!$R$20</definedName>
    <definedName name="mt_lug_res_pais_m_22" localSheetId="2">'[1]PAG 12'!$R$21</definedName>
    <definedName name="mt_lug_res_pais_m_22" localSheetId="3">'[1]PAG 12'!$R$21</definedName>
    <definedName name="mt_lug_res_pais_m_22">'PAG 9'!$R$21</definedName>
    <definedName name="mt_lug_res_pais_m_23" localSheetId="2">'[1]PAG 12'!$R$22</definedName>
    <definedName name="mt_lug_res_pais_m_23" localSheetId="3">'[1]PAG 12'!$R$22</definedName>
    <definedName name="mt_lug_res_pais_m_23">'PAG 9'!$R$22</definedName>
    <definedName name="mt_lug_res_pais_m_24" localSheetId="2">'[1]PAG 12'!$R$23</definedName>
    <definedName name="mt_lug_res_pais_m_24" localSheetId="3">'[1]PAG 12'!$R$23</definedName>
    <definedName name="mt_lug_res_pais_m_24">'PAG 9'!$R$23</definedName>
    <definedName name="mt_lug_res_pais_m_25" localSheetId="2">'[1]PAG 12'!$R$24</definedName>
    <definedName name="mt_lug_res_pais_m_25" localSheetId="3">'[1]PAG 12'!$R$24</definedName>
    <definedName name="mt_lug_res_pais_m_25">'PAG 9'!$R$24</definedName>
    <definedName name="mt_lug_res_pais_m_26" localSheetId="2">'[1]PAG 12'!$R$25</definedName>
    <definedName name="mt_lug_res_pais_m_26" localSheetId="3">'[1]PAG 12'!$R$25</definedName>
    <definedName name="mt_lug_res_pais_m_26">'PAG 9'!$R$25</definedName>
    <definedName name="mt_lug_res_pais_m_27" localSheetId="2">'[1]PAG 12'!$R$26</definedName>
    <definedName name="mt_lug_res_pais_m_27" localSheetId="3">'[1]PAG 12'!$R$26</definedName>
    <definedName name="mt_lug_res_pais_m_27">'PAG 9'!$R$26</definedName>
    <definedName name="mt_lug_res_pais_m_28" localSheetId="2">'[1]PAG 12'!$R$27</definedName>
    <definedName name="mt_lug_res_pais_m_28" localSheetId="3">'[1]PAG 12'!$R$27</definedName>
    <definedName name="mt_lug_res_pais_m_28">'PAG 9'!$R$27</definedName>
    <definedName name="mt_lug_res_pais_m_29" localSheetId="2">'[1]PAG 12'!$R$28</definedName>
    <definedName name="mt_lug_res_pais_m_29" localSheetId="3">'[1]PAG 12'!$R$28</definedName>
    <definedName name="mt_lug_res_pais_m_29">'PAG 9'!$R$28</definedName>
    <definedName name="mt_lug_res_pais_m_3" localSheetId="2">'[1]PAG 12'!$G$18</definedName>
    <definedName name="mt_lug_res_pais_m_3" localSheetId="3">'[1]PAG 12'!$G$18</definedName>
    <definedName name="mt_lug_res_pais_m_3">'PAG 9'!$G$18</definedName>
    <definedName name="mt_lug_res_pais_m_30" localSheetId="2">'[1]PAG 12'!$R$29</definedName>
    <definedName name="mt_lug_res_pais_m_30" localSheetId="3">'[1]PAG 12'!$R$29</definedName>
    <definedName name="mt_lug_res_pais_m_30">'PAG 9'!$R$29</definedName>
    <definedName name="mt_lug_res_pais_m_31" localSheetId="2">'[1]PAG 12'!$R$30</definedName>
    <definedName name="mt_lug_res_pais_m_31" localSheetId="3">'[1]PAG 12'!$R$30</definedName>
    <definedName name="mt_lug_res_pais_m_31">'PAG 9'!$R$30</definedName>
    <definedName name="mt_lug_res_pais_m_32" localSheetId="2">'[1]PAG 12'!$R$31</definedName>
    <definedName name="mt_lug_res_pais_m_32" localSheetId="3">'[1]PAG 12'!$R$31</definedName>
    <definedName name="mt_lug_res_pais_m_32">'PAG 9'!$R$31</definedName>
    <definedName name="mt_lug_res_pais_m_4" localSheetId="2">'[1]PAG 12'!$G$19</definedName>
    <definedName name="mt_lug_res_pais_m_4" localSheetId="3">'[1]PAG 12'!$G$19</definedName>
    <definedName name="mt_lug_res_pais_m_4">'PAG 9'!$G$19</definedName>
    <definedName name="mt_lug_res_pais_m_5" localSheetId="2">'[1]PAG 12'!$G$20</definedName>
    <definedName name="mt_lug_res_pais_m_5" localSheetId="3">'[1]PAG 12'!$G$20</definedName>
    <definedName name="mt_lug_res_pais_m_5">'PAG 9'!$G$20</definedName>
    <definedName name="mt_lug_res_pais_m_6" localSheetId="2">'[1]PAG 12'!$G$21</definedName>
    <definedName name="mt_lug_res_pais_m_6" localSheetId="3">'[1]PAG 12'!$G$21</definedName>
    <definedName name="mt_lug_res_pais_m_6">'PAG 9'!$G$21</definedName>
    <definedName name="mt_lug_res_pais_m_7" localSheetId="2">'[1]PAG 12'!$G$22</definedName>
    <definedName name="mt_lug_res_pais_m_7" localSheetId="3">'[1]PAG 12'!$G$22</definedName>
    <definedName name="mt_lug_res_pais_m_7">'PAG 9'!$G$22</definedName>
    <definedName name="mt_lug_res_pais_m_8" localSheetId="2">'[1]PAG 12'!$G$23</definedName>
    <definedName name="mt_lug_res_pais_m_8" localSheetId="3">'[1]PAG 12'!$G$23</definedName>
    <definedName name="mt_lug_res_pais_m_8">'PAG 9'!$G$23</definedName>
    <definedName name="mt_lug_res_pais_m_9" localSheetId="2">'[1]PAG 12'!$G$24</definedName>
    <definedName name="mt_lug_res_pais_m_9" localSheetId="3">'[1]PAG 12'!$G$24</definedName>
    <definedName name="mt_lug_res_pais_m_9">'PAG 9'!$G$24</definedName>
    <definedName name="municipal_1" localSheetId="2">'[1]PAG 5'!$I$57</definedName>
    <definedName name="municipal_1" localSheetId="3">'[1]PAG 5'!$I$57</definedName>
    <definedName name="municipal_1">#REF!</definedName>
    <definedName name="municipal_2" localSheetId="2">'[1]PAG 5'!$K$57</definedName>
    <definedName name="municipal_2" localSheetId="3">'[1]PAG 5'!$K$57</definedName>
    <definedName name="municipal_2">#REF!</definedName>
    <definedName name="municipal_3">#REF!</definedName>
    <definedName name="municipal_4">#REF!</definedName>
    <definedName name="municipal_5">#REF!</definedName>
    <definedName name="no_esc_1" localSheetId="2">'[1]PAG 5'!$I$31</definedName>
    <definedName name="no_esc_1" localSheetId="3">'[1]PAG 5'!$I$31</definedName>
    <definedName name="no_esc_1">#REF!</definedName>
    <definedName name="no_esc_2" localSheetId="2">'[1]PAG 5'!$K$31</definedName>
    <definedName name="no_esc_2" localSheetId="3">'[1]PAG 5'!$K$31</definedName>
    <definedName name="no_esc_2">#REF!</definedName>
    <definedName name="no_esc_3">#REF!</definedName>
    <definedName name="no_esc_4">#REF!</definedName>
    <definedName name="no_esc_5">#REF!</definedName>
    <definedName name="noi_1" localSheetId="2">'[1]PAG 10'!$F$18</definedName>
    <definedName name="noi_1" localSheetId="3">'[1]PAG 10'!$F$18</definedName>
    <definedName name="noi_1">'PAG 7'!$F$18</definedName>
    <definedName name="noi_2" localSheetId="2">'[1]PAG 10'!$H$18</definedName>
    <definedName name="noi_2" localSheetId="3">'[1]PAG 10'!$H$18</definedName>
    <definedName name="noi_2">'PAG 7'!$H$18</definedName>
    <definedName name="noi_3" localSheetId="2">'[1]PAG 10'!$L$18</definedName>
    <definedName name="noi_3" localSheetId="3">'[1]PAG 10'!$L$18</definedName>
    <definedName name="noi_3">'PAG 7'!$L$18</definedName>
    <definedName name="noi_4" localSheetId="2">'[1]PAG 10'!$N$18</definedName>
    <definedName name="noi_4" localSheetId="3">'[1]PAG 10'!$N$18</definedName>
    <definedName name="noi_4">'PAG 7'!$N$18</definedName>
    <definedName name="noi_5" localSheetId="2">'[1]PAG 10'!$P$18</definedName>
    <definedName name="noi_5" localSheetId="3">'[1]PAG 10'!$P$18</definedName>
    <definedName name="noi_5">'PAG 7'!$P$18</definedName>
    <definedName name="nom_cct" localSheetId="2">'[1]PAG 1'!$C$15</definedName>
    <definedName name="nom_cct" localSheetId="3">'[1]PAG 1'!$C$15</definedName>
    <definedName name="nom_cct">'PAG 1'!$C$15</definedName>
    <definedName name="nom_dep_norm" localSheetId="2">'[1]PAG 1'!$D$18</definedName>
    <definedName name="nom_dep_norm" localSheetId="3">'[1]PAG 1'!$D$18</definedName>
    <definedName name="nom_dep_norm">'PAG 1'!$D$18</definedName>
    <definedName name="nom_dir" localSheetId="2">'[1]PAG 18'!$V$19</definedName>
    <definedName name="nom_dir" localSheetId="3">'[1]PAG 18'!$V$19</definedName>
    <definedName name="nom_dir">'PAG 15'!$V$20</definedName>
    <definedName name="nom_inst_otorga" localSheetId="2">'[1]PAG 1'!$B$27</definedName>
    <definedName name="nom_inst_otorga" localSheetId="3">'[1]PAG 1'!$B$27</definedName>
    <definedName name="nom_inst_otorga">'PAG 1'!$B$27</definedName>
    <definedName name="nom_leng_indig_1" localSheetId="2">'[1]PAG 11'!$H$14</definedName>
    <definedName name="nom_leng_indig_1" localSheetId="3">'[1]PAG 11'!$H$14</definedName>
    <definedName name="nom_leng_indig_1">'PAG 8'!$H$14</definedName>
    <definedName name="nom_leng_indig_2" localSheetId="2">'[1]PAG 11'!$H$16</definedName>
    <definedName name="nom_leng_indig_2" localSheetId="3">'[1]PAG 11'!$H$16</definedName>
    <definedName name="nom_leng_indig_2">'PAG 8'!$H$16</definedName>
    <definedName name="nom_leng_indig_3" localSheetId="2">'[1]PAG 11'!$H$18</definedName>
    <definedName name="nom_leng_indig_3" localSheetId="3">'[1]PAG 11'!$H$18</definedName>
    <definedName name="nom_leng_indig_3">'PAG 8'!$H$18</definedName>
    <definedName name="num_alum_leng_indig_1" localSheetId="2">'[1]PAG 11'!$R$14</definedName>
    <definedName name="num_alum_leng_indig_1" localSheetId="3">'[1]PAG 11'!$R$14</definedName>
    <definedName name="num_alum_leng_indig_1">'PAG 8'!$R$14</definedName>
    <definedName name="num_alum_leng_indig_2" localSheetId="2">'[1]PAG 11'!$R$16</definedName>
    <definedName name="num_alum_leng_indig_2" localSheetId="3">'[1]PAG 11'!$R$16</definedName>
    <definedName name="num_alum_leng_indig_2">'PAG 8'!$R$16</definedName>
    <definedName name="num_alum_leng_indig_3" localSheetId="2">'[1]PAG 11'!$R$18</definedName>
    <definedName name="num_alum_leng_indig_3" localSheetId="3">'[1]PAG 11'!$R$18</definedName>
    <definedName name="num_alum_leng_indig_3">'PAG 8'!$R$18</definedName>
    <definedName name="num_docentes_1" localSheetId="2">'[1]PAG 15'!$G$10</definedName>
    <definedName name="num_docentes_1" localSheetId="3">'[1]PAG 15'!$G$10</definedName>
    <definedName name="num_docentes_1">'PAG 12'!$G$10</definedName>
    <definedName name="num_docentes_2" localSheetId="2">'[1]PAG 15'!$K$10</definedName>
    <definedName name="num_docentes_2" localSheetId="3">'[1]PAG 15'!$K$10</definedName>
    <definedName name="num_docentes_2">'PAG 12'!$K$10</definedName>
    <definedName name="num_form_trab" localSheetId="2">'[1]PAG 15'!$H$33</definedName>
    <definedName name="num_form_trab" localSheetId="3">'[1]PAG 15'!$H$33</definedName>
    <definedName name="num_form_trab">'PAG 12'!$H$33</definedName>
    <definedName name="num_incorp" localSheetId="2">'[1]PAG 1'!$C$29</definedName>
    <definedName name="num_incorp" localSheetId="3">'[1]PAG 1'!$C$29</definedName>
    <definedName name="num_incorp">'PAG 1'!$C$29</definedName>
    <definedName name="nvo_ing_caract_1" localSheetId="2">'[1]PAG 6'!$P$31</definedName>
    <definedName name="nvo_ing_caract_1" localSheetId="3">'[1]PAG 6'!$P$31</definedName>
    <definedName name="nvo_ing_caract_1">#REF!</definedName>
    <definedName name="nvo_ing_caract_2" localSheetId="2">'[1]PAG 6'!$T$31</definedName>
    <definedName name="nvo_ing_caract_2" localSheetId="3">'[1]PAG 6'!$T$31</definedName>
    <definedName name="nvo_ing_caract_2">#REF!</definedName>
    <definedName name="nvo_ing_caract_3" localSheetId="2">'[1]PAG 6'!$X$31</definedName>
    <definedName name="nvo_ing_caract_3" localSheetId="3">'[1]PAG 6'!$X$31</definedName>
    <definedName name="nvo_ing_caract_3">#REF!</definedName>
    <definedName name="nvo_ing_lug_nac_1" localSheetId="2">'[1]PAG 7'!$K$27</definedName>
    <definedName name="nvo_ing_lug_nac_1" localSheetId="3">'[1]PAG 7'!$K$27</definedName>
    <definedName name="nvo_ing_lug_nac_1">#REF!</definedName>
    <definedName name="nvo_ing_lug_nac_2" localSheetId="2">'[1]PAG 7'!$K$28</definedName>
    <definedName name="nvo_ing_lug_nac_2" localSheetId="3">'[1]PAG 7'!$K$28</definedName>
    <definedName name="nvo_ing_lug_nac_2">#REF!</definedName>
    <definedName name="nvo_ing_lug_nac_3" localSheetId="2">'[1]PAG 7'!$K$29</definedName>
    <definedName name="nvo_ing_lug_nac_3" localSheetId="3">'[1]PAG 7'!$K$29</definedName>
    <definedName name="nvo_ing_lug_nac_3">#REF!</definedName>
    <definedName name="nvo_ing_lug_nac_4" localSheetId="2">'[1]PAG 7'!$K$30</definedName>
    <definedName name="nvo_ing_lug_nac_4" localSheetId="3">'[1]PAG 7'!$K$30</definedName>
    <definedName name="nvo_ing_lug_nac_4">#REF!</definedName>
    <definedName name="nvo_ing_lug_sec_1" localSheetId="2">'[1]PAG 7'!$K$8</definedName>
    <definedName name="nvo_ing_lug_sec_1" localSheetId="3">'[1]PAG 7'!$K$8</definedName>
    <definedName name="nvo_ing_lug_sec_1">#REF!</definedName>
    <definedName name="nvo_ing_lug_sec_2" localSheetId="2">'[1]PAG 7'!$K$9</definedName>
    <definedName name="nvo_ing_lug_sec_2" localSheetId="3">'[1]PAG 7'!$K$9</definedName>
    <definedName name="nvo_ing_lug_sec_2">#REF!</definedName>
    <definedName name="nvo_ing_lug_sec_3" localSheetId="2">'[1]PAG 7'!$K$10</definedName>
    <definedName name="nvo_ing_lug_sec_3" localSheetId="3">'[1]PAG 7'!$K$10</definedName>
    <definedName name="nvo_ing_lug_sec_3">#REF!</definedName>
    <definedName name="nvo_ing_lug_sec_4" localSheetId="2">'[1]PAG 7'!$K$11</definedName>
    <definedName name="nvo_ing_lug_sec_4" localSheetId="3">'[1]PAG 7'!$K$11</definedName>
    <definedName name="nvo_ing_lug_sec_4">#REF!</definedName>
    <definedName name="nvo_ing_tipo_sec_1" localSheetId="2">'[1]PAG 7'!$K$16</definedName>
    <definedName name="nvo_ing_tipo_sec_1" localSheetId="3">'[1]PAG 7'!$K$16</definedName>
    <definedName name="nvo_ing_tipo_sec_1">#REF!</definedName>
    <definedName name="nvo_ing_tipo_sec_2" localSheetId="2">'[1]PAG 7'!$K$17</definedName>
    <definedName name="nvo_ing_tipo_sec_2" localSheetId="3">'[1]PAG 7'!$K$17</definedName>
    <definedName name="nvo_ing_tipo_sec_2">#REF!</definedName>
    <definedName name="nvo_ing_tipo_sec_3" localSheetId="2">'[1]PAG 7'!$K$18</definedName>
    <definedName name="nvo_ing_tipo_sec_3" localSheetId="3">'[1]PAG 7'!$K$18</definedName>
    <definedName name="nvo_ing_tipo_sec_3">#REF!</definedName>
    <definedName name="nvo_ing_tipo_sec_4" localSheetId="2">'[1]PAG 7'!$K$19</definedName>
    <definedName name="nvo_ing_tipo_sec_4" localSheetId="3">'[1]PAG 7'!$K$19</definedName>
    <definedName name="nvo_ing_tipo_sec_4">#REF!</definedName>
    <definedName name="nvo_ing_tipo_sec_5" localSheetId="2">'[1]PAG 7'!$K$20</definedName>
    <definedName name="nvo_ing_tipo_sec_5" localSheetId="3">'[1]PAG 7'!$K$20</definedName>
    <definedName name="nvo_ing_tipo_sec_5">#REF!</definedName>
    <definedName name="nvo_ing_tipo_sec_6" localSheetId="2">'[1]PAG 7'!$K$21</definedName>
    <definedName name="nvo_ing_tipo_sec_6" localSheetId="3">'[1]PAG 7'!$K$21</definedName>
    <definedName name="nvo_ing_tipo_sec_6">#REF!</definedName>
    <definedName name="obs_grales" localSheetId="2">'[1]PAG 18'!$B$9</definedName>
    <definedName name="obs_grales" localSheetId="3">'[1]PAG 18'!$B$9</definedName>
    <definedName name="obs_grales">'PAG 15'!$B$9</definedName>
    <definedName name="op_reg" localSheetId="10">#REF!</definedName>
    <definedName name="op_reg" localSheetId="2">#REF!</definedName>
    <definedName name="op_reg" localSheetId="3">#REF!</definedName>
    <definedName name="op_reg">#REF!</definedName>
    <definedName name="oportunidades_1" localSheetId="2">'[1]PAG 5'!$I$23</definedName>
    <definedName name="oportunidades_1" localSheetId="3">'[1]PAG 5'!$I$23</definedName>
    <definedName name="oportunidades_1">#REF!</definedName>
    <definedName name="oportunidades_2" localSheetId="2">'[1]PAG 5'!$K$23</definedName>
    <definedName name="oportunidades_2" localSheetId="3">'[1]PAG 5'!$K$23</definedName>
    <definedName name="oportunidades_2">#REF!</definedName>
    <definedName name="oportunidades_3">#REF!</definedName>
    <definedName name="oportunidades_4">#REF!</definedName>
    <definedName name="oportunidades_5">#REF!</definedName>
    <definedName name="otra_beca_1" localSheetId="2">'[1]PAG 5'!$I$59</definedName>
    <definedName name="otra_beca_1" localSheetId="3">'[1]PAG 5'!$I$59</definedName>
    <definedName name="otra_beca_1">#REF!</definedName>
    <definedName name="otra_beca_2" localSheetId="2">'[1]PAG 5'!$K$59</definedName>
    <definedName name="otra_beca_2" localSheetId="3">'[1]PAG 5'!$K$59</definedName>
    <definedName name="otra_beca_2">#REF!</definedName>
    <definedName name="otra_beca_3">#REF!</definedName>
    <definedName name="otra_beca_4">#REF!</definedName>
    <definedName name="otra_beca_5">#REF!</definedName>
    <definedName name="otra_beca_esp" localSheetId="2">'[1]PAG 5'!$I$61</definedName>
    <definedName name="otra_beca_esp" localSheetId="3">'[1]PAG 5'!$I$61</definedName>
    <definedName name="otra_beca_esp">#REF!</definedName>
    <definedName name="otra_beca_fed_1" localSheetId="2">'[1]PAG 5'!$I$39</definedName>
    <definedName name="otra_beca_fed_1" localSheetId="3">'[1]PAG 5'!$I$39</definedName>
    <definedName name="otra_beca_fed_1">#REF!</definedName>
    <definedName name="otra_beca_fed_2" localSheetId="2">'[1]PAG 5'!$K$39</definedName>
    <definedName name="otra_beca_fed_2" localSheetId="3">'[1]PAG 5'!$K$39</definedName>
    <definedName name="otra_beca_fed_2">#REF!</definedName>
    <definedName name="otra_beca_fed_3">#REF!</definedName>
    <definedName name="otra_beca_fed_4">#REF!</definedName>
    <definedName name="otra_beca_fed_5">#REF!</definedName>
    <definedName name="otra_beca_fed_esp" localSheetId="2">'[1]PAG 5'!$I$41</definedName>
    <definedName name="otra_beca_fed_esp" localSheetId="3">'[1]PAG 5'!$I$41</definedName>
    <definedName name="otra_beca_fed_esp">#REF!</definedName>
    <definedName name="particular_1" localSheetId="2">'[1]PAG 5'!$I$55</definedName>
    <definedName name="particular_1" localSheetId="3">'[1]PAG 5'!$I$55</definedName>
    <definedName name="particular_1">#REF!</definedName>
    <definedName name="particular_2" localSheetId="2">'[1]PAG 5'!$K$55</definedName>
    <definedName name="particular_2" localSheetId="3">'[1]PAG 5'!$K$55</definedName>
    <definedName name="particular_2">#REF!</definedName>
    <definedName name="particular_3">#REF!</definedName>
    <definedName name="particular_4">#REF!</definedName>
    <definedName name="particular_5">#REF!</definedName>
    <definedName name="prac_prof_1" localSheetId="2">'[1]PAG 5'!$I$33</definedName>
    <definedName name="prac_prof_1" localSheetId="3">'[1]PAG 5'!$I$33</definedName>
    <definedName name="prac_prof_1">#REF!</definedName>
    <definedName name="prac_prof_2" localSheetId="2">'[1]PAG 5'!$K$33</definedName>
    <definedName name="prac_prof_2" localSheetId="3">'[1]PAG 5'!$K$33</definedName>
    <definedName name="prac_prof_2">#REF!</definedName>
    <definedName name="prac_prof_3">#REF!</definedName>
    <definedName name="prac_prof_4">#REF!</definedName>
    <definedName name="prac_prof_5">#REF!</definedName>
    <definedName name="probems_1" localSheetId="2">'[1]PAG 5'!$I$27</definedName>
    <definedName name="probems_1" localSheetId="3">'[1]PAG 5'!$I$27</definedName>
    <definedName name="probems_1">#REF!</definedName>
    <definedName name="probems_2" localSheetId="2">'[1]PAG 5'!$K$27</definedName>
    <definedName name="probems_2" localSheetId="3">'[1]PAG 5'!$K$27</definedName>
    <definedName name="probems_2">#REF!</definedName>
    <definedName name="probems_3">#REF!</definedName>
    <definedName name="probems_4">#REF!</definedName>
    <definedName name="probems_5">#REF!</definedName>
    <definedName name="prop_inst_1" localSheetId="2">'[1]PAG 5'!$I$49</definedName>
    <definedName name="prop_inst_1" localSheetId="3">'[1]PAG 5'!$I$49</definedName>
    <definedName name="prop_inst_1">#REF!</definedName>
    <definedName name="prop_inst_2" localSheetId="2">'[1]PAG 5'!$K$49</definedName>
    <definedName name="prop_inst_2" localSheetId="3">'[1]PAG 5'!$K$49</definedName>
    <definedName name="prop_inst_2">#REF!</definedName>
    <definedName name="prop_inst_3">#REF!</definedName>
    <definedName name="prop_inst_4">#REF!</definedName>
    <definedName name="prop_inst_5">#REF!</definedName>
    <definedName name="prov_otra_1_1" localSheetId="2">'[1]PAG 10'!$F$24</definedName>
    <definedName name="prov_otra_1_1" localSheetId="3">'[1]PAG 10'!$F$24</definedName>
    <definedName name="prov_otra_1_1">'PAG 7'!$F$24</definedName>
    <definedName name="prov_otra_1_2" localSheetId="2">'[1]PAG 10'!$H$24</definedName>
    <definedName name="prov_otra_1_2" localSheetId="3">'[1]PAG 10'!$H$24</definedName>
    <definedName name="prov_otra_1_2">'PAG 7'!$H$24</definedName>
    <definedName name="prov_otra_1_3" localSheetId="2">'[1]PAG 10'!$L$24</definedName>
    <definedName name="prov_otra_1_3" localSheetId="3">'[1]PAG 10'!$L$24</definedName>
    <definedName name="prov_otra_1_3">'PAG 7'!$L$24</definedName>
    <definedName name="prov_otra_1_4" localSheetId="2">'[1]PAG 10'!$N$24</definedName>
    <definedName name="prov_otra_1_4" localSheetId="3">'[1]PAG 10'!$N$24</definedName>
    <definedName name="prov_otra_1_4">'PAG 7'!$N$24</definedName>
    <definedName name="prov_otra_1_5" localSheetId="2">'[1]PAG 10'!$P$24</definedName>
    <definedName name="prov_otra_1_5" localSheetId="3">'[1]PAG 10'!$P$24</definedName>
    <definedName name="prov_otra_1_5">'PAG 7'!$P$24</definedName>
    <definedName name="prov_otra_2_1" localSheetId="2">'[1]PAG 10'!$F$25</definedName>
    <definedName name="prov_otra_2_1" localSheetId="3">'[1]PAG 10'!$F$25</definedName>
    <definedName name="prov_otra_2_1">'PAG 7'!$F$25</definedName>
    <definedName name="prov_otra_2_2" localSheetId="2">'[1]PAG 10'!$H$25</definedName>
    <definedName name="prov_otra_2_2" localSheetId="3">'[1]PAG 10'!$H$25</definedName>
    <definedName name="prov_otra_2_2">'PAG 7'!$H$25</definedName>
    <definedName name="prov_otra_2_3" localSheetId="2">'[1]PAG 10'!$L$25</definedName>
    <definedName name="prov_otra_2_3" localSheetId="3">'[1]PAG 10'!$L$25</definedName>
    <definedName name="prov_otra_2_3">'PAG 7'!$L$25</definedName>
    <definedName name="prov_otra_2_4" localSheetId="2">'[1]PAG 10'!$N$25</definedName>
    <definedName name="prov_otra_2_4" localSheetId="3">'[1]PAG 10'!$N$25</definedName>
    <definedName name="prov_otra_2_4">'PAG 7'!$N$25</definedName>
    <definedName name="prov_otra_2_5" localSheetId="2">'[1]PAG 10'!$P$25</definedName>
    <definedName name="prov_otra_2_5" localSheetId="3">'[1]PAG 10'!$P$25</definedName>
    <definedName name="prov_otra_2_5">'PAG 7'!$P$25</definedName>
    <definedName name="prov_otra_3_1" localSheetId="2">'[1]PAG 10'!$F$26</definedName>
    <definedName name="prov_otra_3_1" localSheetId="3">'[1]PAG 10'!$F$26</definedName>
    <definedName name="prov_otra_3_1">'PAG 7'!$F$26</definedName>
    <definedName name="prov_otra_3_2" localSheetId="2">'[1]PAG 10'!$H$26</definedName>
    <definedName name="prov_otra_3_2" localSheetId="3">'[1]PAG 10'!$H$26</definedName>
    <definedName name="prov_otra_3_2">'PAG 7'!$H$26</definedName>
    <definedName name="prov_otra_3_3" localSheetId="2">'[1]PAG 10'!$L$26</definedName>
    <definedName name="prov_otra_3_3" localSheetId="3">'[1]PAG 10'!$L$26</definedName>
    <definedName name="prov_otra_3_3">'PAG 7'!$L$26</definedName>
    <definedName name="prov_otra_3_4" localSheetId="2">'[1]PAG 10'!$N$26</definedName>
    <definedName name="prov_otra_3_4" localSheetId="3">'[1]PAG 10'!$N$26</definedName>
    <definedName name="prov_otra_3_4">'PAG 7'!$N$26</definedName>
    <definedName name="prov_otra_3_5" localSheetId="2">'[1]PAG 10'!$P$26</definedName>
    <definedName name="prov_otra_3_5" localSheetId="3">'[1]PAG 10'!$P$26</definedName>
    <definedName name="prov_otra_3_5">'PAG 7'!$P$26</definedName>
    <definedName name="reinser_1" localSheetId="2">'[1]PAG 5'!$I$29</definedName>
    <definedName name="reinser_1" localSheetId="3">'[1]PAG 5'!$I$29</definedName>
    <definedName name="reinser_1">#REF!</definedName>
    <definedName name="reinser_2" localSheetId="2">'[1]PAG 5'!$K$29</definedName>
    <definedName name="reinser_2" localSheetId="3">'[1]PAG 5'!$K$29</definedName>
    <definedName name="reinser_2">#REF!</definedName>
    <definedName name="reinser_3">#REF!</definedName>
    <definedName name="reinser_4">#REF!</definedName>
    <definedName name="reinser_5">#REF!</definedName>
    <definedName name="resp_llenado" localSheetId="2">'[1]PAG 18'!$V$25</definedName>
    <definedName name="resp_llenado" localSheetId="3">'[1]PAG 18'!$V$25</definedName>
    <definedName name="resp_llenado">'PAG 15'!$V$25</definedName>
    <definedName name="rvoe_1" localSheetId="2">'[1]PAG 1'!$C$23</definedName>
    <definedName name="rvoe_1" localSheetId="3">'[1]PAG 1'!$C$23</definedName>
    <definedName name="rvoe_1">'PAG 1'!$C$23</definedName>
    <definedName name="rvoe_2" localSheetId="2">'[1]PAG 1'!$L$23</definedName>
    <definedName name="rvoe_2" localSheetId="3">'[1]PAG 1'!$L$23</definedName>
    <definedName name="rvoe_2">'PAG 1'!$L$23</definedName>
    <definedName name="rvoe2">'PAG 1'!$L$23</definedName>
    <definedName name="sbeca_1" localSheetId="2">'[1]PAG 5'!$K$11</definedName>
    <definedName name="sbeca_1" localSheetId="3">'[1]PAG 5'!$K$11</definedName>
    <definedName name="sbeca_1">#REF!</definedName>
    <definedName name="sbeca_2" localSheetId="2">'[1]PAG 5'!$M$11</definedName>
    <definedName name="sbeca_2" localSheetId="3">'[1]PAG 5'!$M$11</definedName>
    <definedName name="sbeca_2">#REF!</definedName>
    <definedName name="sbeca_3" localSheetId="2">'[1]PAG 5'!$Q$11</definedName>
    <definedName name="sbeca_3" localSheetId="3">'[1]PAG 5'!$Q$11</definedName>
    <definedName name="sbeca_3">#REF!</definedName>
    <definedName name="sbeca_4" localSheetId="2">'[1]PAG 5'!$S$11</definedName>
    <definedName name="sbeca_4" localSheetId="3">'[1]PAG 5'!$S$11</definedName>
    <definedName name="sbeca_4">#REF!</definedName>
    <definedName name="sbeca_5" localSheetId="2">'[1]PAG 5'!$U$11</definedName>
    <definedName name="sbeca_5" localSheetId="3">'[1]PAG 5'!$U$11</definedName>
    <definedName name="sbeca_5">#REF!</definedName>
    <definedName name="solic_recib_1" localSheetId="2">'[1]PAG 6'!$C$22</definedName>
    <definedName name="solic_recib_1" localSheetId="3">'[1]PAG 6'!$C$22</definedName>
    <definedName name="solic_recib_1">#REF!</definedName>
    <definedName name="solic_recib_2" localSheetId="2">'[1]PAG 6'!$G$22</definedName>
    <definedName name="solic_recib_2" localSheetId="3">'[1]PAG 6'!$G$22</definedName>
    <definedName name="solic_recib_2">#REF!</definedName>
    <definedName name="solic_recib_3" localSheetId="2">'[1]PAG 6'!$P$22</definedName>
    <definedName name="solic_recib_3" localSheetId="3">'[1]PAG 6'!$P$22</definedName>
    <definedName name="solic_recib_3">#REF!</definedName>
    <definedName name="solic_recib_4" localSheetId="2">'[1]PAG 6'!$T$22</definedName>
    <definedName name="solic_recib_4" localSheetId="3">'[1]PAG 6'!$T$22</definedName>
    <definedName name="solic_recib_4">#REF!</definedName>
    <definedName name="solic_recib_5" localSheetId="2">'[1]PAG 6'!$X$22</definedName>
    <definedName name="solic_recib_5" localSheetId="3">'[1]PAG 6'!$X$22</definedName>
    <definedName name="solic_recib_5">#REF!</definedName>
    <definedName name="sordera_1" localSheetId="2">'[1]PAG 14'!$M$20</definedName>
    <definedName name="sordera_1" localSheetId="3">'[1]PAG 14'!$M$20</definedName>
    <definedName name="sordera_1">'PAG 11'!$M$20</definedName>
    <definedName name="sordera_2" localSheetId="2">'[1]PAG 14'!$O$20</definedName>
    <definedName name="sordera_2" localSheetId="3">'[1]PAG 14'!$O$20</definedName>
    <definedName name="sordera_2">'PAG 11'!$O$20</definedName>
    <definedName name="Tot_Ex_Disc" localSheetId="2">'PAG 3'!$N$16</definedName>
    <definedName name="Tot_Ex_Disc" localSheetId="3">'[1]PAG 3'!$N$16</definedName>
    <definedName name="Tot_Ex_Disc">#REF!</definedName>
    <definedName name="Tot_Ex_Ext" localSheetId="2">'PAG 3'!$R$16</definedName>
    <definedName name="Tot_Ex_Ext" localSheetId="3">'[1]PAG 3'!$R$16</definedName>
    <definedName name="Tot_Ex_Ext">#REF!</definedName>
    <definedName name="Tot_Ex_H" localSheetId="2">'PAG 3'!$E$16</definedName>
    <definedName name="Tot_Ex_H" localSheetId="3">'[1]PAG 3'!$E$16</definedName>
    <definedName name="Tot_Ex_H">#REF!</definedName>
    <definedName name="Tot_Ex_Ind" localSheetId="2">'PAG 3'!$P$16</definedName>
    <definedName name="Tot_Ex_Ind" localSheetId="3">'[1]PAG 3'!$P$16</definedName>
    <definedName name="Tot_Ex_Ind">#REF!</definedName>
    <definedName name="Tot_Ex_M" localSheetId="2">'PAG 3'!$G$16</definedName>
    <definedName name="Tot_Ex_M" localSheetId="3">'[1]PAG 3'!$G$16</definedName>
    <definedName name="Tot_Ex_M">#REF!</definedName>
    <definedName name="tot_h_1_ni" localSheetId="2">'[1]PAG 9'!$BN$10</definedName>
    <definedName name="tot_h_1_ni" localSheetId="3">'[1]PAG 9'!$BN$10</definedName>
    <definedName name="tot_h_1_ni">'PAG 6'!$BN$10</definedName>
    <definedName name="tot_h_1_r" localSheetId="2">'[1]PAG 9'!$BN$11</definedName>
    <definedName name="tot_h_1_r" localSheetId="3">'[1]PAG 9'!$BN$11</definedName>
    <definedName name="tot_h_1_r">'PAG 6'!$BN$11</definedName>
    <definedName name="tot_h_2_ni">'PAG 6'!$BN$17</definedName>
    <definedName name="tot_h_2_r">'PAG 6'!$BN$18</definedName>
    <definedName name="tot_h_3_ni">'PAG 6'!$BN$24</definedName>
    <definedName name="tot_h_3_r">'PAG 6'!$BN$25</definedName>
    <definedName name="tot_m_1_ni" localSheetId="2">'[1]PAG 9'!$BN$12</definedName>
    <definedName name="tot_m_1_ni" localSheetId="3">'[1]PAG 9'!$BN$12</definedName>
    <definedName name="tot_m_1_ni">'PAG 6'!$BN$12</definedName>
    <definedName name="tot_m_1_r" localSheetId="2">'[1]PAG 9'!$BN$13</definedName>
    <definedName name="tot_m_1_r" localSheetId="3">'[1]PAG 9'!$BN$13</definedName>
    <definedName name="tot_m_1_r">'PAG 6'!$BN$13</definedName>
    <definedName name="tot_m_2_ni">'PAG 6'!$BN$19</definedName>
    <definedName name="tot_m_2_r">'PAG 6'!$BN$20</definedName>
    <definedName name="tot_m_3_ni">'PAG 6'!$BN$26</definedName>
    <definedName name="tot_m_3_r">'PAG 6'!$BN$27</definedName>
    <definedName name="totalescapacita3">'PAG 13A'!$AL$14:$AO$28</definedName>
    <definedName name="turno" localSheetId="2">'[1]PAG 1'!$O$12</definedName>
    <definedName name="turno" localSheetId="3">'[1]PAG 1'!$O$12</definedName>
    <definedName name="turno">'PAG 1'!$O$12</definedName>
  </definedNames>
  <calcPr calcId="162913"/>
</workbook>
</file>

<file path=xl/calcChain.xml><?xml version="1.0" encoding="utf-8"?>
<calcChain xmlns="http://schemas.openxmlformats.org/spreadsheetml/2006/main">
  <c r="H27" i="31" l="1"/>
  <c r="H19" i="31"/>
  <c r="I25" i="29"/>
  <c r="I12" i="29"/>
  <c r="A43" i="31" l="1"/>
  <c r="A42" i="31"/>
  <c r="A41" i="31"/>
  <c r="A40" i="31"/>
  <c r="A39" i="31"/>
  <c r="A38" i="31"/>
  <c r="Q32" i="31"/>
  <c r="O32" i="31"/>
  <c r="M32" i="31"/>
  <c r="K32" i="31"/>
  <c r="J32" i="31"/>
  <c r="I32" i="31"/>
  <c r="F32" i="31"/>
  <c r="D32" i="31"/>
  <c r="H30" i="31"/>
  <c r="H29" i="31"/>
  <c r="H28" i="31"/>
  <c r="H26" i="31"/>
  <c r="Q21" i="31"/>
  <c r="O21" i="31"/>
  <c r="M21" i="31"/>
  <c r="K21" i="31"/>
  <c r="J21" i="31"/>
  <c r="I21" i="31"/>
  <c r="F21" i="31"/>
  <c r="D21" i="31"/>
  <c r="H18" i="31"/>
  <c r="H17" i="31"/>
  <c r="Q12" i="31"/>
  <c r="O12" i="31"/>
  <c r="M12" i="31"/>
  <c r="F12" i="31"/>
  <c r="D12" i="31"/>
  <c r="H10" i="31"/>
  <c r="K9" i="31"/>
  <c r="J9" i="31"/>
  <c r="I9" i="31"/>
  <c r="H9" i="31"/>
  <c r="K8" i="31"/>
  <c r="K10" i="31" s="1"/>
  <c r="K12" i="31" s="1"/>
  <c r="J8" i="31"/>
  <c r="J10" i="31" s="1"/>
  <c r="J12" i="31" s="1"/>
  <c r="I8" i="31"/>
  <c r="I10" i="31" s="1"/>
  <c r="H8" i="31"/>
  <c r="H12" i="31" l="1"/>
  <c r="H32" i="31"/>
  <c r="H21" i="31"/>
  <c r="I12" i="31"/>
  <c r="R31" i="29" l="1"/>
  <c r="P31" i="29"/>
  <c r="N31" i="29"/>
  <c r="G31" i="29"/>
  <c r="E31" i="29"/>
  <c r="I27" i="29"/>
  <c r="I23" i="29"/>
  <c r="T16" i="29"/>
  <c r="R16" i="29"/>
  <c r="P16" i="29"/>
  <c r="N16" i="29"/>
  <c r="G16" i="29"/>
  <c r="E16" i="29"/>
  <c r="I13" i="29"/>
  <c r="I11" i="29"/>
  <c r="I16" i="29" l="1"/>
  <c r="I31" i="29"/>
  <c r="O41" i="8"/>
  <c r="O39" i="8"/>
  <c r="J41" i="8"/>
  <c r="J39" i="8"/>
  <c r="E38" i="8" l="1"/>
  <c r="BN27" i="8"/>
  <c r="BN26" i="8"/>
  <c r="I13" i="7" s="1"/>
  <c r="BN25" i="8"/>
  <c r="BN24" i="8"/>
  <c r="E13" i="7" s="1"/>
  <c r="BN20" i="8"/>
  <c r="BN19" i="8"/>
  <c r="I11" i="7" s="1"/>
  <c r="BN18" i="8"/>
  <c r="BN17" i="8"/>
  <c r="E11" i="7" s="1"/>
  <c r="BN13" i="8"/>
  <c r="BN12" i="8"/>
  <c r="I9" i="7" s="1"/>
  <c r="BN11" i="8"/>
  <c r="BN10" i="8"/>
  <c r="E9" i="7" s="1"/>
  <c r="AD17" i="7"/>
  <c r="Z17" i="7"/>
  <c r="V17" i="7"/>
  <c r="R17" i="7"/>
  <c r="I17" i="7" l="1"/>
  <c r="BM29" i="8"/>
  <c r="M13" i="7"/>
  <c r="BM22" i="8"/>
  <c r="M9" i="7"/>
  <c r="BM15" i="8"/>
  <c r="H5" i="16"/>
  <c r="E17" i="7" l="1"/>
  <c r="M17" i="7" s="1"/>
  <c r="M11" i="7"/>
  <c r="Q37" i="10"/>
  <c r="U37" i="10"/>
  <c r="O29" i="17"/>
  <c r="M29" i="17"/>
  <c r="Q9" i="17"/>
  <c r="AG24" i="23"/>
  <c r="AB24" i="23"/>
  <c r="FL5" i="16"/>
  <c r="FK5" i="16"/>
  <c r="FJ5" i="16"/>
  <c r="FI5" i="16"/>
  <c r="FH5" i="16"/>
  <c r="FG5" i="16"/>
  <c r="FF5" i="16"/>
  <c r="FE5" i="16"/>
  <c r="FD5" i="16"/>
  <c r="Q25" i="17"/>
  <c r="Q23" i="17"/>
  <c r="FR5" i="16"/>
  <c r="FQ5" i="16"/>
  <c r="GE5" i="16"/>
  <c r="GD5" i="16"/>
  <c r="GC5" i="16"/>
  <c r="GB5" i="16"/>
  <c r="GA5" i="16"/>
  <c r="FZ5" i="16"/>
  <c r="FY5" i="16"/>
  <c r="FX5" i="16"/>
  <c r="FW5" i="16"/>
  <c r="FV5" i="16"/>
  <c r="FU5" i="16"/>
  <c r="FT5" i="16"/>
  <c r="FS5" i="16"/>
  <c r="FP5" i="16"/>
  <c r="FO5" i="16"/>
  <c r="FN5" i="16"/>
  <c r="FM5" i="16"/>
  <c r="FC5" i="16"/>
  <c r="CT5" i="16"/>
  <c r="Q35" i="26"/>
  <c r="Q37" i="26"/>
  <c r="Q39" i="26"/>
  <c r="Q41" i="26"/>
  <c r="Q43" i="26"/>
  <c r="O45" i="26"/>
  <c r="M45" i="26"/>
  <c r="Q10" i="26"/>
  <c r="Q12" i="26"/>
  <c r="Q14" i="26"/>
  <c r="Q18" i="26"/>
  <c r="Q20" i="26"/>
  <c r="Q24" i="26"/>
  <c r="Q26" i="26"/>
  <c r="Q28" i="26"/>
  <c r="O30" i="26"/>
  <c r="M30" i="26"/>
  <c r="Q27" i="17"/>
  <c r="Q21" i="17"/>
  <c r="Q19" i="17"/>
  <c r="Q17" i="17"/>
  <c r="Q15" i="17"/>
  <c r="Q13" i="17"/>
  <c r="Q11" i="17"/>
  <c r="AF24" i="23"/>
  <c r="G32" i="23"/>
  <c r="R32" i="23" s="1"/>
  <c r="C32" i="23"/>
  <c r="N32" i="23" s="1"/>
  <c r="M10" i="10"/>
  <c r="Y35" i="10"/>
  <c r="Y33" i="10"/>
  <c r="Y31" i="10"/>
  <c r="Y29" i="10"/>
  <c r="Y27" i="10"/>
  <c r="Y25" i="10"/>
  <c r="Y23" i="10"/>
  <c r="Y21" i="10"/>
  <c r="J26" i="9"/>
  <c r="J25" i="9"/>
  <c r="J24" i="9"/>
  <c r="P28" i="9"/>
  <c r="N28" i="9"/>
  <c r="L28" i="9"/>
  <c r="H28" i="9"/>
  <c r="F28" i="9"/>
  <c r="J18" i="9"/>
  <c r="J10" i="9"/>
  <c r="J9" i="9"/>
  <c r="J8" i="9"/>
  <c r="P12" i="9"/>
  <c r="N12" i="9"/>
  <c r="L12" i="9"/>
  <c r="H12" i="9"/>
  <c r="F12" i="9"/>
  <c r="J48" i="26"/>
  <c r="J32" i="9"/>
  <c r="O37" i="23"/>
  <c r="GK5" i="16"/>
  <c r="GJ5" i="16"/>
  <c r="GI5" i="16"/>
  <c r="GH5" i="16"/>
  <c r="GG5" i="16"/>
  <c r="GF5" i="16"/>
  <c r="FB5" i="16"/>
  <c r="FA5" i="16"/>
  <c r="EZ5" i="16"/>
  <c r="EY5" i="16"/>
  <c r="EW5" i="16"/>
  <c r="EX5" i="16"/>
  <c r="EV5" i="16"/>
  <c r="CV5" i="16"/>
  <c r="CU5" i="16"/>
  <c r="CS5" i="16"/>
  <c r="CR5" i="16"/>
  <c r="CQ5" i="16"/>
  <c r="CP5" i="16"/>
  <c r="CM5" i="16"/>
  <c r="CI5" i="16"/>
  <c r="CH5" i="16"/>
  <c r="CG5" i="16"/>
  <c r="BC5" i="16"/>
  <c r="BB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N5" i="16"/>
  <c r="AH32" i="13"/>
  <c r="AD32" i="13"/>
  <c r="AL28" i="13"/>
  <c r="AL26" i="13"/>
  <c r="AL24" i="13"/>
  <c r="AL22" i="13"/>
  <c r="AL20" i="13"/>
  <c r="AL18" i="13"/>
  <c r="AL16" i="13"/>
  <c r="AL14" i="13"/>
  <c r="AL30" i="14"/>
  <c r="AL28" i="14"/>
  <c r="AL26" i="14"/>
  <c r="AL24" i="14"/>
  <c r="AL22" i="14"/>
  <c r="AL20" i="14"/>
  <c r="AL18" i="14"/>
  <c r="AL16" i="14"/>
  <c r="AL14" i="14"/>
  <c r="AH32" i="14"/>
  <c r="AD32" i="14"/>
  <c r="AL30" i="13"/>
  <c r="N37" i="19"/>
  <c r="K36" i="17"/>
  <c r="BC41" i="8"/>
  <c r="BC40" i="8"/>
  <c r="BC39" i="8"/>
  <c r="BC38" i="8"/>
  <c r="ET5" i="16"/>
  <c r="EU5" i="16"/>
  <c r="ES5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EO2" i="16"/>
  <c r="EN2" i="16"/>
  <c r="EM2" i="16"/>
  <c r="EL2" i="16"/>
  <c r="EK2" i="16"/>
  <c r="EJ2" i="16"/>
  <c r="EI2" i="16"/>
  <c r="EH2" i="16"/>
  <c r="EG2" i="16"/>
  <c r="EF2" i="16"/>
  <c r="EE2" i="16"/>
  <c r="ED2" i="16"/>
  <c r="EC2" i="16"/>
  <c r="EB2" i="16"/>
  <c r="EA2" i="16"/>
  <c r="DZ2" i="16"/>
  <c r="DY2" i="16"/>
  <c r="DX2" i="16"/>
  <c r="DW2" i="16"/>
  <c r="DV2" i="16"/>
  <c r="DU2" i="16"/>
  <c r="DT2" i="16"/>
  <c r="DS2" i="16"/>
  <c r="DR2" i="16"/>
  <c r="DQ2" i="16"/>
  <c r="DP2" i="16"/>
  <c r="DO2" i="16"/>
  <c r="DN2" i="16"/>
  <c r="DM2" i="16"/>
  <c r="DL2" i="16"/>
  <c r="DK2" i="16"/>
  <c r="DJ2" i="16"/>
  <c r="DI2" i="16"/>
  <c r="DH2" i="16"/>
  <c r="DG2" i="16"/>
  <c r="DF2" i="16"/>
  <c r="DE2" i="16"/>
  <c r="DD2" i="16"/>
  <c r="DC2" i="16"/>
  <c r="DB2" i="16"/>
  <c r="DA2" i="16"/>
  <c r="CZ2" i="16"/>
  <c r="CY2" i="16"/>
  <c r="CX2" i="16"/>
  <c r="CW2" i="16"/>
  <c r="CV2" i="16"/>
  <c r="CU2" i="16"/>
  <c r="CT2" i="16"/>
  <c r="CS2" i="16"/>
  <c r="CR2" i="16"/>
  <c r="CQ2" i="16"/>
  <c r="CP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B2" i="16"/>
  <c r="A2" i="16"/>
  <c r="Z42" i="14"/>
  <c r="Z38" i="13"/>
  <c r="P37" i="12"/>
  <c r="O26" i="12"/>
  <c r="O10" i="12"/>
  <c r="O46" i="10"/>
  <c r="AZ46" i="8"/>
  <c r="BH41" i="8"/>
  <c r="AX41" i="8"/>
  <c r="AS41" i="8"/>
  <c r="AN41" i="8"/>
  <c r="AI41" i="8"/>
  <c r="AD41" i="8"/>
  <c r="Y41" i="8"/>
  <c r="T41" i="8"/>
  <c r="BH40" i="8"/>
  <c r="AX40" i="8"/>
  <c r="AS40" i="8"/>
  <c r="AN40" i="8"/>
  <c r="AI40" i="8"/>
  <c r="AD40" i="8"/>
  <c r="Y40" i="8"/>
  <c r="T40" i="8"/>
  <c r="O40" i="8"/>
  <c r="J40" i="8"/>
  <c r="E40" i="8"/>
  <c r="BH39" i="8"/>
  <c r="AX39" i="8"/>
  <c r="AS39" i="8"/>
  <c r="AN39" i="8"/>
  <c r="AI39" i="8"/>
  <c r="AD39" i="8"/>
  <c r="Y39" i="8"/>
  <c r="T39" i="8"/>
  <c r="BH38" i="8"/>
  <c r="AX38" i="8"/>
  <c r="AS38" i="8"/>
  <c r="AN38" i="8"/>
  <c r="AI38" i="8"/>
  <c r="AD38" i="8"/>
  <c r="Y38" i="8"/>
  <c r="T38" i="8"/>
  <c r="O38" i="8"/>
  <c r="J38" i="8"/>
  <c r="BH29" i="8"/>
  <c r="BC29" i="8"/>
  <c r="AX29" i="8"/>
  <c r="AS29" i="8"/>
  <c r="AN29" i="8"/>
  <c r="AI29" i="8"/>
  <c r="AD29" i="8"/>
  <c r="Y29" i="8"/>
  <c r="T29" i="8"/>
  <c r="O29" i="8"/>
  <c r="BH22" i="8"/>
  <c r="BC22" i="8"/>
  <c r="AX22" i="8"/>
  <c r="AS22" i="8"/>
  <c r="AN22" i="8"/>
  <c r="AI22" i="8"/>
  <c r="AD22" i="8"/>
  <c r="Y22" i="8"/>
  <c r="T22" i="8"/>
  <c r="O22" i="8"/>
  <c r="J22" i="8"/>
  <c r="BH15" i="8"/>
  <c r="BC15" i="8"/>
  <c r="AX15" i="8"/>
  <c r="AS15" i="8"/>
  <c r="AN15" i="8"/>
  <c r="AI15" i="8"/>
  <c r="AD15" i="8"/>
  <c r="Y15" i="8"/>
  <c r="T15" i="8"/>
  <c r="O15" i="8"/>
  <c r="J15" i="8"/>
  <c r="E15" i="8"/>
  <c r="Q39" i="7"/>
  <c r="N36" i="2"/>
  <c r="Q45" i="26" l="1"/>
  <c r="E43" i="8"/>
  <c r="Q30" i="26"/>
  <c r="BC43" i="8"/>
  <c r="BH43" i="8"/>
  <c r="AN43" i="8"/>
  <c r="AS43" i="8"/>
  <c r="J43" i="8"/>
  <c r="AX43" i="8"/>
  <c r="AL32" i="14"/>
  <c r="J12" i="9"/>
  <c r="AI43" i="8"/>
  <c r="BN39" i="8"/>
  <c r="AD43" i="8"/>
  <c r="AL32" i="13"/>
  <c r="J28" i="9"/>
  <c r="Y37" i="10"/>
  <c r="BN41" i="8"/>
  <c r="Q29" i="17"/>
  <c r="Y43" i="8"/>
  <c r="O43" i="8"/>
  <c r="BN40" i="8"/>
  <c r="T43" i="8"/>
  <c r="BN38" i="8"/>
  <c r="BM43" i="8" l="1"/>
</calcChain>
</file>

<file path=xl/sharedStrings.xml><?xml version="1.0" encoding="utf-8"?>
<sst xmlns="http://schemas.openxmlformats.org/spreadsheetml/2006/main" count="983" uniqueCount="672">
  <si>
    <t>Estadística de Educación Media Superior</t>
  </si>
  <si>
    <t>Bachillerato General 911.7G</t>
  </si>
  <si>
    <t/>
  </si>
  <si>
    <t>Clave del Centro de Trabajo:</t>
  </si>
  <si>
    <t>Turno:</t>
  </si>
  <si>
    <t>ESCOLARIZADA</t>
  </si>
  <si>
    <t>Presencial</t>
  </si>
  <si>
    <t>Nombre del Centro de Trabajo:</t>
  </si>
  <si>
    <t>Intensiva</t>
  </si>
  <si>
    <t>Nombre de la Dependencia Normativa:</t>
  </si>
  <si>
    <t>MIXTA</t>
  </si>
  <si>
    <t>Mixta</t>
  </si>
  <si>
    <t>Con RVOE:</t>
  </si>
  <si>
    <t>Sin RVOE:</t>
  </si>
  <si>
    <t>Auto Planeada</t>
  </si>
  <si>
    <t>MS1</t>
  </si>
  <si>
    <t>MS2</t>
  </si>
  <si>
    <t>Nombre de la Institución que la Otorga:</t>
  </si>
  <si>
    <t>NO ESCOLARIZADA</t>
  </si>
  <si>
    <t>Virtual</t>
  </si>
  <si>
    <t>Número de Incorporación:</t>
  </si>
  <si>
    <t>No Presencial</t>
  </si>
  <si>
    <t>Año</t>
  </si>
  <si>
    <t>Mes</t>
  </si>
  <si>
    <t>Día</t>
  </si>
  <si>
    <t>(Certificación por evaluaciones parciales)</t>
  </si>
  <si>
    <t>Fecha de Incorporación:</t>
  </si>
  <si>
    <t>(Conteste un cuestionario por cada RVOE y opción educativa</t>
  </si>
  <si>
    <t>que ofrece el centro de trabajo)</t>
  </si>
  <si>
    <t>IMPORTANTE: La información estadistica es una herramienta fundamental para la planeación y la toma acertada de decisiones. Los cuestionarios 911 son los medios para recopilar la información básica de educación media superior.</t>
  </si>
  <si>
    <t>Los cuestionarios impresos son apoyos para contestar el cuestionario electrónico, o bien para que los utilicen las escuelas que manifiestan no estar en la posibilidad de contestar el cuestionario electrónico.</t>
  </si>
  <si>
    <t>Nota: Los alumnos de PLANTELES DE EXTENSIÓN O ANEXOS deberán ser reportados en un centro independiente.</t>
  </si>
  <si>
    <t>Estadística de Educación Media Superior</t>
  </si>
  <si>
    <t>911.7G</t>
  </si>
  <si>
    <t>Bachillerato General</t>
  </si>
  <si>
    <t>I. CARACTERÍSTICAS DEL PLAN DE ESTUDIOS</t>
  </si>
  <si>
    <t>Bachillerato General sin Formación para el Trabajo</t>
  </si>
  <si>
    <t>Bachillerato General con Formación para el Trabajo</t>
  </si>
  <si>
    <t>2. Fecha de creación o actualización del plan de estudios.</t>
  </si>
  <si>
    <t>Año</t>
  </si>
  <si>
    <t>Duración</t>
  </si>
  <si>
    <t>Estructura del Plan de Estudios</t>
  </si>
  <si>
    <t>Años</t>
  </si>
  <si>
    <t>Semestres</t>
  </si>
  <si>
    <t>Cuatrimestres</t>
  </si>
  <si>
    <t>Trimestres</t>
  </si>
  <si>
    <t>Otro*</t>
  </si>
  <si>
    <t>*Especifíque:</t>
  </si>
  <si>
    <t>4.Escriba el número de créditos por cubrir.</t>
  </si>
  <si>
    <t>Total de Créditos</t>
  </si>
  <si>
    <t>Pág.</t>
  </si>
  <si>
    <t>02</t>
  </si>
  <si>
    <t>CLAVE DEL CENTRO DE TRABAJO</t>
  </si>
  <si>
    <t>Hablantes</t>
  </si>
  <si>
    <t>Con</t>
  </si>
  <si>
    <t>Grado</t>
  </si>
  <si>
    <t>Hombres</t>
  </si>
  <si>
    <t>Mujeres</t>
  </si>
  <si>
    <t>Total</t>
  </si>
  <si>
    <t>Discapacidad</t>
  </si>
  <si>
    <t>Indígenas</t>
  </si>
  <si>
    <t>1o.</t>
  </si>
  <si>
    <t>2o.</t>
  </si>
  <si>
    <t>3o.</t>
  </si>
  <si>
    <t>4o.</t>
  </si>
  <si>
    <t>TOTAL</t>
  </si>
  <si>
    <t>de Lenguas</t>
  </si>
  <si>
    <t>Estados Unidos</t>
  </si>
  <si>
    <t>Grupos</t>
  </si>
  <si>
    <t>TABLAS DE EQUIVALENCIAS DEL GRADO DE AVANCE</t>
  </si>
  <si>
    <t>2.</t>
  </si>
  <si>
    <t>14 años</t>
  </si>
  <si>
    <t>25 años</t>
  </si>
  <si>
    <t>y menos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</si>
  <si>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</si>
  <si>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</si>
  <si>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</si>
  <si>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</si>
  <si>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</si>
  <si>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</si>
  <si>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</si>
  <si>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</si>
  <si>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</si>
  <si>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</si>
  <si>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y más</t>
  </si>
  <si>
    <t>HOMBRES</t>
  </si>
  <si>
    <t>Nuevo Ingreso</t>
  </si>
  <si>
    <t>Repetidores</t>
  </si>
  <si>
    <t>MUJERES</t>
  </si>
  <si>
    <t>SUBTOTAL</t>
  </si>
  <si>
    <t>Pag.</t>
  </si>
  <si>
    <t>Campo de formación académica</t>
  </si>
  <si>
    <t>1. Educación</t>
  </si>
  <si>
    <t>2. Artes y Humanidades</t>
  </si>
  <si>
    <t>10</t>
  </si>
  <si>
    <t>Docentes</t>
  </si>
  <si>
    <t>(Esta sección sólo será llenada cuando el Bachillerato General</t>
  </si>
  <si>
    <t>imparta Formación para el Trabajo)</t>
  </si>
  <si>
    <t>para el Trabajo</t>
  </si>
  <si>
    <t>3. Escriba por clave y nombre de Formación para el Trabajo el número de alumnos reportados en la pregunta 1 de ésta sección y desglóselos por sexo.</t>
  </si>
  <si>
    <t>Nota: Si la escuela imparte más de ocho (8) Formaciones para el Trabajo, reporte las faltantes en copias fotostáticas de la página 13, y anexe a este</t>
  </si>
  <si>
    <t>cuestionario las páginas adicionales.</t>
  </si>
  <si>
    <t>Clave de la Formación para el Trabajo</t>
  </si>
  <si>
    <t>Nombre de la Formación para el Trabajo</t>
  </si>
  <si>
    <t>1.</t>
  </si>
  <si>
    <t>INFORMÁTICA</t>
  </si>
  <si>
    <t>CONTABILIDAD</t>
  </si>
  <si>
    <t>3.</t>
  </si>
  <si>
    <t>ADMÓN. DE LA PEQUEÑA EMPRESA</t>
  </si>
  <si>
    <t>4.</t>
  </si>
  <si>
    <t>CONSTRUCCIÓN</t>
  </si>
  <si>
    <t>5.</t>
  </si>
  <si>
    <t>LABORATORISTA QUÍMICO</t>
  </si>
  <si>
    <t>6.</t>
  </si>
  <si>
    <t>7.</t>
  </si>
  <si>
    <t>TECNOLOGÍA DE LOS ALIMENTOS</t>
  </si>
  <si>
    <t>8.</t>
  </si>
  <si>
    <t>ADMÓN. DE RECURSOS HUMANOS</t>
  </si>
  <si>
    <t>IMPORTANTE: Firme y selle esta hoja de oficialización</t>
  </si>
  <si>
    <t>Observaciones:</t>
  </si>
  <si>
    <t>Nombre y firma del director del centro de trabajo</t>
  </si>
  <si>
    <t>Sello</t>
  </si>
  <si>
    <t>Fecha del llenado</t>
  </si>
  <si>
    <t>cct</t>
  </si>
  <si>
    <t>turno</t>
  </si>
  <si>
    <t>mun</t>
  </si>
  <si>
    <t>llave</t>
  </si>
  <si>
    <t>loc</t>
  </si>
  <si>
    <t>modal</t>
  </si>
  <si>
    <t>n_modal</t>
  </si>
  <si>
    <t>clave</t>
  </si>
  <si>
    <t>ser</t>
  </si>
  <si>
    <t>nom_ser</t>
  </si>
  <si>
    <t>sos</t>
  </si>
  <si>
    <t>nom_sos</t>
  </si>
  <si>
    <t>periodo</t>
  </si>
  <si>
    <t>motivo</t>
  </si>
  <si>
    <t>nivel</t>
  </si>
  <si>
    <t>dgspo</t>
  </si>
  <si>
    <t>cgpo</t>
  </si>
  <si>
    <t>doc</t>
  </si>
  <si>
    <t>promotor</t>
  </si>
  <si>
    <t>tot_doc</t>
  </si>
  <si>
    <t>admvo</t>
  </si>
  <si>
    <t>especial</t>
  </si>
  <si>
    <t>tot_pers</t>
  </si>
  <si>
    <t>aulas_exis</t>
  </si>
  <si>
    <t>aulas_uso</t>
  </si>
  <si>
    <t>gpo_1</t>
  </si>
  <si>
    <t>gpo_2</t>
  </si>
  <si>
    <t>gpo_3</t>
  </si>
  <si>
    <t>alu1hni14</t>
  </si>
  <si>
    <t>alu1hni15</t>
  </si>
  <si>
    <t>alu1hni16</t>
  </si>
  <si>
    <t>alu1hni17</t>
  </si>
  <si>
    <t>alu1hni18</t>
  </si>
  <si>
    <t>alu1hni19</t>
  </si>
  <si>
    <t>alu1hni20</t>
  </si>
  <si>
    <t>alu1hni21</t>
  </si>
  <si>
    <t>alu1hni22</t>
  </si>
  <si>
    <t>alu1hni23</t>
  </si>
  <si>
    <t>alu1hni24</t>
  </si>
  <si>
    <t>alu1hni25</t>
  </si>
  <si>
    <t>alu1hr15</t>
  </si>
  <si>
    <t>alu1hr16</t>
  </si>
  <si>
    <t>alu1hr17</t>
  </si>
  <si>
    <t>alu1hr18</t>
  </si>
  <si>
    <t>alu1hr19</t>
  </si>
  <si>
    <t>alu1hr20</t>
  </si>
  <si>
    <t>alu1hr21</t>
  </si>
  <si>
    <t>alu1hr22</t>
  </si>
  <si>
    <t>alu1hr23</t>
  </si>
  <si>
    <t>alu1hr24</t>
  </si>
  <si>
    <t>alu1hr25</t>
  </si>
  <si>
    <t>alu1mni14</t>
  </si>
  <si>
    <t>alu1mni15</t>
  </si>
  <si>
    <t>alu1mni16</t>
  </si>
  <si>
    <t>alu1mni17</t>
  </si>
  <si>
    <t>alu1mni18</t>
  </si>
  <si>
    <t>alu1mni19</t>
  </si>
  <si>
    <t>alu1mni20</t>
  </si>
  <si>
    <t>alu1mni21</t>
  </si>
  <si>
    <t>alu1mni22</t>
  </si>
  <si>
    <t>alu1mni23</t>
  </si>
  <si>
    <t>alu1mni24</t>
  </si>
  <si>
    <t>alu1mni25</t>
  </si>
  <si>
    <t>alu1mr15</t>
  </si>
  <si>
    <t>alu1mr16</t>
  </si>
  <si>
    <t>alu1mr17</t>
  </si>
  <si>
    <t>alu1mr18</t>
  </si>
  <si>
    <t>alu1mr19</t>
  </si>
  <si>
    <t>alu1mr20</t>
  </si>
  <si>
    <t>alu1mr21</t>
  </si>
  <si>
    <t>alu1mr22</t>
  </si>
  <si>
    <t>alu1mr23</t>
  </si>
  <si>
    <t>alu1mr24</t>
  </si>
  <si>
    <t>alu1mr25</t>
  </si>
  <si>
    <t>alu2hni15</t>
  </si>
  <si>
    <t>alu2hni16</t>
  </si>
  <si>
    <t>alu2hni17</t>
  </si>
  <si>
    <t>alu2hni18</t>
  </si>
  <si>
    <t>alu2hni19</t>
  </si>
  <si>
    <t>alu2hni20</t>
  </si>
  <si>
    <t>alu2hni21</t>
  </si>
  <si>
    <t>alu2hni22</t>
  </si>
  <si>
    <t>alu2hni23</t>
  </si>
  <si>
    <t>alu2hni24</t>
  </si>
  <si>
    <t>alu2hni25</t>
  </si>
  <si>
    <t>alu2hr15</t>
  </si>
  <si>
    <t>alu2hr16</t>
  </si>
  <si>
    <t>alu2hr17</t>
  </si>
  <si>
    <t>alu2hr18</t>
  </si>
  <si>
    <t>alu2hr19</t>
  </si>
  <si>
    <t>alu2hr20</t>
  </si>
  <si>
    <t>alu2hr21</t>
  </si>
  <si>
    <t>alu2hr22</t>
  </si>
  <si>
    <t>alu2hr23</t>
  </si>
  <si>
    <t>alu2hr24</t>
  </si>
  <si>
    <t>alu2hr25</t>
  </si>
  <si>
    <t>alu2mni15</t>
  </si>
  <si>
    <t>alu2mni16</t>
  </si>
  <si>
    <t>alu2mni17</t>
  </si>
  <si>
    <t>alu2mni18</t>
  </si>
  <si>
    <t>alu2mni19</t>
  </si>
  <si>
    <t>alu2mni20</t>
  </si>
  <si>
    <t>alu2mni21</t>
  </si>
  <si>
    <t>alu2mni22</t>
  </si>
  <si>
    <t>alu2mni23</t>
  </si>
  <si>
    <t>alu2mni24</t>
  </si>
  <si>
    <t>alu2mni25</t>
  </si>
  <si>
    <t>alu2mr15</t>
  </si>
  <si>
    <t>alu2mr16</t>
  </si>
  <si>
    <t>alu2mr17</t>
  </si>
  <si>
    <t>alu2mr18</t>
  </si>
  <si>
    <t>alu2mr19</t>
  </si>
  <si>
    <t>alu2mr20</t>
  </si>
  <si>
    <t>alu2mr21</t>
  </si>
  <si>
    <t>alu2mr22</t>
  </si>
  <si>
    <t>alu2mr23</t>
  </si>
  <si>
    <t>alu2mr24</t>
  </si>
  <si>
    <t>alu2mr25</t>
  </si>
  <si>
    <t>alu3hni16</t>
  </si>
  <si>
    <t>alu3hni17</t>
  </si>
  <si>
    <t>alu3hni18</t>
  </si>
  <si>
    <t>alu3hni19</t>
  </si>
  <si>
    <t>alu3hni20</t>
  </si>
  <si>
    <t>alu3hni21</t>
  </si>
  <si>
    <t>alu3hni22</t>
  </si>
  <si>
    <t>alu3hni23</t>
  </si>
  <si>
    <t>alu3hni24</t>
  </si>
  <si>
    <t>alu3hni25</t>
  </si>
  <si>
    <t>alu3hr16</t>
  </si>
  <si>
    <t>alu3hr17</t>
  </si>
  <si>
    <t>alu3hr18</t>
  </si>
  <si>
    <t>alu3hr19</t>
  </si>
  <si>
    <t>alu3hr20</t>
  </si>
  <si>
    <t>alu3hr21</t>
  </si>
  <si>
    <t>alu3hr22</t>
  </si>
  <si>
    <t>alu3hr23</t>
  </si>
  <si>
    <t>alu3hr24</t>
  </si>
  <si>
    <t>alu3hr25</t>
  </si>
  <si>
    <t>alu3mni16</t>
  </si>
  <si>
    <t>alu3mni17</t>
  </si>
  <si>
    <t>alu3mni18</t>
  </si>
  <si>
    <t>alu3mni19</t>
  </si>
  <si>
    <t>alu3mni20</t>
  </si>
  <si>
    <t>alu3mni21</t>
  </si>
  <si>
    <t>alu3mni22</t>
  </si>
  <si>
    <t>alu3mni23</t>
  </si>
  <si>
    <t>alu3mni24</t>
  </si>
  <si>
    <t>alu3mni25</t>
  </si>
  <si>
    <t>alu3mr16</t>
  </si>
  <si>
    <t>alu3mr17</t>
  </si>
  <si>
    <t>alu3mr18</t>
  </si>
  <si>
    <t>alu3mr19</t>
  </si>
  <si>
    <t>alu3mr20</t>
  </si>
  <si>
    <t>alu3mr21</t>
  </si>
  <si>
    <t>alu3mr22</t>
  </si>
  <si>
    <t>alu3mr23</t>
  </si>
  <si>
    <t>alu3mr24</t>
  </si>
  <si>
    <t>alu3mr25</t>
  </si>
  <si>
    <t>egresados</t>
  </si>
  <si>
    <t>region</t>
  </si>
  <si>
    <t>laboratori</t>
  </si>
  <si>
    <t>talleres</t>
  </si>
  <si>
    <t>ctp</t>
  </si>
  <si>
    <t>ocpi</t>
  </si>
  <si>
    <t>ef</t>
  </si>
  <si>
    <t>nom_ef</t>
  </si>
  <si>
    <t>dom</t>
  </si>
  <si>
    <t>nom_dir</t>
  </si>
  <si>
    <t>fax</t>
  </si>
  <si>
    <t>telefono</t>
  </si>
  <si>
    <t>cp</t>
  </si>
  <si>
    <t>id</t>
  </si>
  <si>
    <t>csec</t>
  </si>
  <si>
    <t>nom_cct</t>
  </si>
  <si>
    <t>nom_loc</t>
  </si>
  <si>
    <t>nom_mun</t>
  </si>
  <si>
    <t>no_dep_norm</t>
  </si>
  <si>
    <t>nom_dep_norm</t>
  </si>
  <si>
    <t>c1h</t>
  </si>
  <si>
    <t>c2h</t>
  </si>
  <si>
    <t>c3h</t>
  </si>
  <si>
    <t>c4h</t>
  </si>
  <si>
    <t>c5h</t>
  </si>
  <si>
    <t>c6h</t>
  </si>
  <si>
    <t>c7h</t>
  </si>
  <si>
    <t>c8h</t>
  </si>
  <si>
    <t>c9h</t>
  </si>
  <si>
    <t>c1m</t>
  </si>
  <si>
    <t>c2m</t>
  </si>
  <si>
    <t>c3m</t>
  </si>
  <si>
    <t>c4m</t>
  </si>
  <si>
    <t>c5m</t>
  </si>
  <si>
    <t>c6m</t>
  </si>
  <si>
    <t>c7m</t>
  </si>
  <si>
    <t>c8m</t>
  </si>
  <si>
    <t>c9m</t>
  </si>
  <si>
    <t>aeh1</t>
  </si>
  <si>
    <t>aeh2</t>
  </si>
  <si>
    <t>aeh3</t>
  </si>
  <si>
    <t>aeh4</t>
  </si>
  <si>
    <t>aeh5</t>
  </si>
  <si>
    <t>aeh6</t>
  </si>
  <si>
    <t>aeh7</t>
  </si>
  <si>
    <t>aeh8</t>
  </si>
  <si>
    <t>aem1</t>
  </si>
  <si>
    <t>aem2</t>
  </si>
  <si>
    <t>aem3</t>
  </si>
  <si>
    <t>aem4</t>
  </si>
  <si>
    <t>aem5</t>
  </si>
  <si>
    <t>aem6</t>
  </si>
  <si>
    <t>aem7</t>
  </si>
  <si>
    <t>aem8</t>
  </si>
  <si>
    <t>capacita</t>
  </si>
  <si>
    <t>capacita3h</t>
  </si>
  <si>
    <t>capacita3m</t>
  </si>
  <si>
    <t>pi</t>
  </si>
  <si>
    <t>pt</t>
  </si>
  <si>
    <t>si</t>
  </si>
  <si>
    <t>st</t>
  </si>
  <si>
    <t>prot</t>
  </si>
  <si>
    <t>bi</t>
  </si>
  <si>
    <t>bt</t>
  </si>
  <si>
    <t>nprei</t>
  </si>
  <si>
    <t>npret</t>
  </si>
  <si>
    <t>nprii</t>
  </si>
  <si>
    <t>nprit</t>
  </si>
  <si>
    <t>nsi</t>
  </si>
  <si>
    <t>nsp</t>
  </si>
  <si>
    <t>nst</t>
  </si>
  <si>
    <t>li</t>
  </si>
  <si>
    <t>lp</t>
  </si>
  <si>
    <t>lt</t>
  </si>
  <si>
    <t>mi</t>
  </si>
  <si>
    <t>mg</t>
  </si>
  <si>
    <t>di</t>
  </si>
  <si>
    <t>dg</t>
  </si>
  <si>
    <t>o1</t>
  </si>
  <si>
    <t>o2</t>
  </si>
  <si>
    <t>o3</t>
  </si>
  <si>
    <t>AuExis</t>
  </si>
  <si>
    <t>AuUso</t>
  </si>
  <si>
    <t>AuTalle</t>
  </si>
  <si>
    <t>AuLab</t>
  </si>
  <si>
    <t>AuAdap</t>
  </si>
  <si>
    <t>GUtiles</t>
  </si>
  <si>
    <t>GUniformes</t>
  </si>
  <si>
    <t>GCuotas</t>
  </si>
  <si>
    <t>aeg</t>
  </si>
  <si>
    <t>arep</t>
  </si>
  <si>
    <t>areg</t>
  </si>
  <si>
    <t>ai</t>
  </si>
  <si>
    <t>perxfun</t>
  </si>
  <si>
    <t>activa</t>
  </si>
  <si>
    <t>rvoe</t>
  </si>
  <si>
    <t>nom_inst_otorga</t>
  </si>
  <si>
    <t>num_incorp</t>
  </si>
  <si>
    <t>fecha_incorp</t>
  </si>
  <si>
    <t>mod</t>
  </si>
  <si>
    <t>fecha_creac_plan_est</t>
  </si>
  <si>
    <t>creditos</t>
  </si>
  <si>
    <t>arep_disc</t>
  </si>
  <si>
    <t>arep_ext</t>
  </si>
  <si>
    <t>arep_indig</t>
  </si>
  <si>
    <t>areg_disc</t>
  </si>
  <si>
    <t>areg_ext</t>
  </si>
  <si>
    <t>areg_indig</t>
  </si>
  <si>
    <t>ai_disc</t>
  </si>
  <si>
    <t>ai_ext</t>
  </si>
  <si>
    <t>ai_indig</t>
  </si>
  <si>
    <t>noi</t>
  </si>
  <si>
    <t>fecha_ini_curso</t>
  </si>
  <si>
    <t>lug_ofer</t>
  </si>
  <si>
    <t>solic_recib</t>
  </si>
  <si>
    <t>nvo_ing_caract</t>
  </si>
  <si>
    <t>nvo_ing_lug_sec</t>
  </si>
  <si>
    <t>nvo_ing_tipo_sec</t>
  </si>
  <si>
    <t>nvo_ing_lug_nac</t>
  </si>
  <si>
    <t>mat_total_disc</t>
  </si>
  <si>
    <t>mat_total_ext</t>
  </si>
  <si>
    <t>mat_total_indig</t>
  </si>
  <si>
    <t>prov_otra_1</t>
  </si>
  <si>
    <t>prov_otra_2</t>
  </si>
  <si>
    <t>prov_otra_3</t>
  </si>
  <si>
    <t>mat_total_indig_sexo</t>
  </si>
  <si>
    <t>form_acad_h</t>
  </si>
  <si>
    <t>form_acad_m</t>
  </si>
  <si>
    <t>aeg_17</t>
  </si>
  <si>
    <t>aeg_18</t>
  </si>
  <si>
    <t>aeg_19</t>
  </si>
  <si>
    <t>aeg_20</t>
  </si>
  <si>
    <t>aeg_21</t>
  </si>
  <si>
    <t>cbeca</t>
  </si>
  <si>
    <t>sbeca</t>
  </si>
  <si>
    <t>num_docentes</t>
  </si>
  <si>
    <t>alu_form_trab</t>
  </si>
  <si>
    <t>num_form_trab</t>
  </si>
  <si>
    <t>obs_grales</t>
  </si>
  <si>
    <t>resp_llenado</t>
  </si>
  <si>
    <t>fecha_llenado</t>
  </si>
  <si>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Escriba el </t>
    </r>
    <r>
      <rPr>
        <b/>
        <sz val="10"/>
        <color indexed="8"/>
        <rFont val="Arial"/>
        <family val="2"/>
      </rPr>
      <t>número de Formaciones para el Trabajo</t>
    </r>
    <r>
      <rPr>
        <sz val="10"/>
        <color indexed="8"/>
        <rFont val="Arial"/>
        <family val="2"/>
      </rPr>
      <t xml:space="preserve"> que se ofrece en</t>
    </r>
  </si>
  <si>
    <r>
      <rPr>
        <b/>
        <sz val="10"/>
        <color indexed="8"/>
        <rFont val="Arial"/>
        <family val="2"/>
      </rPr>
      <t xml:space="preserve">1. </t>
    </r>
    <r>
      <rPr>
        <sz val="10"/>
        <color indexed="8"/>
        <rFont val="Arial"/>
        <family val="2"/>
      </rPr>
      <t xml:space="preserve">Escriba por sexo el número de </t>
    </r>
    <r>
      <rPr>
        <b/>
        <sz val="10"/>
        <color indexed="8"/>
        <rFont val="Arial"/>
        <family val="2"/>
      </rPr>
      <t>alumnos que están cursando</t>
    </r>
    <r>
      <rPr>
        <sz val="10"/>
        <color indexed="8"/>
        <rFont val="Arial"/>
        <family val="2"/>
      </rPr>
      <t xml:space="preserve"> alguna</t>
    </r>
  </si>
  <si>
    <t>Lugar de nacimiento</t>
  </si>
  <si>
    <t>Canadá</t>
  </si>
  <si>
    <t>Centro América y el Caribe</t>
  </si>
  <si>
    <t>Sudamérica</t>
  </si>
  <si>
    <t>África</t>
  </si>
  <si>
    <t>Asia</t>
  </si>
  <si>
    <t>Europa</t>
  </si>
  <si>
    <t>Oceanía</t>
  </si>
  <si>
    <t xml:space="preserve">Nota para la Modalidad No Escolarizada: Si por algún motivo no cuenta con </t>
  </si>
  <si>
    <t xml:space="preserve">personal docente para esta modalidad, reporte el total de asesores que </t>
  </si>
  <si>
    <t xml:space="preserve">la atienden. </t>
  </si>
  <si>
    <t>Formaciónes</t>
  </si>
  <si>
    <t>NOTAS IMPORTANTES</t>
  </si>
  <si>
    <t>indicadores de gasto educativo.</t>
  </si>
  <si>
    <t>El punto número 2 únicamente por los planteles públicos y el punto número 3</t>
  </si>
  <si>
    <t xml:space="preserve">planteles particulares. </t>
  </si>
  <si>
    <t xml:space="preserve">GASTO PROMEDIO DURANTE EL CICLO ESCOLAR. Es el monto </t>
  </si>
  <si>
    <t>promedio de dinero que gasta cada alumno (padre o tutor, por alumno)</t>
  </si>
  <si>
    <t>GASTO EN CUOTA VOLUNTARIA. Es el monto de dinero que gasta cada</t>
  </si>
  <si>
    <t xml:space="preserve">alumno (padre o tutor) de manera voluntaria. </t>
  </si>
  <si>
    <t>1) Planteles públicos y privados.</t>
  </si>
  <si>
    <t>Nota: En el caso de los planteles de sostenimiento privado, considere los gastos y compras</t>
  </si>
  <si>
    <t>que el alumno (padre o tutor) hace directamente en la Institución, así como fuera de ella.</t>
  </si>
  <si>
    <t>laptop, tableta o computadora personal)</t>
  </si>
  <si>
    <t>2) Planteles públicos</t>
  </si>
  <si>
    <t>3) Planteles particulares</t>
  </si>
  <si>
    <t>SI</t>
  </si>
  <si>
    <t>NO</t>
  </si>
  <si>
    <r>
      <rPr>
        <b/>
        <sz val="9"/>
        <color indexed="8"/>
        <rFont val="Calibri"/>
        <family val="2"/>
      </rPr>
      <t>1a.</t>
    </r>
    <r>
      <rPr>
        <sz val="9"/>
        <color indexed="8"/>
        <rFont val="Calibri"/>
        <family val="2"/>
      </rPr>
      <t xml:space="preserve"> Indique el gasto promedio que realiza cada alumno (padre o tutor) </t>
    </r>
  </si>
  <si>
    <r>
      <rPr>
        <b/>
        <sz val="9"/>
        <color indexed="8"/>
        <rFont val="Arial"/>
        <family val="2"/>
      </rPr>
      <t>1b.</t>
    </r>
    <r>
      <rPr>
        <sz val="9"/>
        <color indexed="8"/>
        <rFont val="Arial"/>
        <family val="2"/>
      </rPr>
      <t xml:space="preserve"> Indique el gasto promedio que realiza cada alumno (padre o tutor)</t>
    </r>
  </si>
  <si>
    <r>
      <rPr>
        <b/>
        <sz val="9"/>
        <color indexed="8"/>
        <rFont val="Arial"/>
        <family val="2"/>
      </rPr>
      <t>2a.</t>
    </r>
    <r>
      <rPr>
        <sz val="9"/>
        <color indexed="8"/>
        <rFont val="Arial"/>
        <family val="2"/>
      </rPr>
      <t xml:space="preserve"> Indique el gasto promedio que realiza cada alumno (padre o tutor)</t>
    </r>
  </si>
  <si>
    <r>
      <rPr>
        <b/>
        <sz val="9"/>
        <color indexed="8"/>
        <rFont val="Arial"/>
        <family val="2"/>
      </rPr>
      <t>3a.</t>
    </r>
    <r>
      <rPr>
        <sz val="9"/>
        <color indexed="8"/>
        <rFont val="Arial"/>
        <family val="2"/>
      </rPr>
      <t xml:space="preserve"> Indique el gasto promedio en inscripción que realiza cada alumno </t>
    </r>
  </si>
  <si>
    <r>
      <rPr>
        <b/>
        <sz val="9"/>
        <color indexed="8"/>
        <rFont val="Arial"/>
        <family val="2"/>
      </rPr>
      <t>3b.</t>
    </r>
    <r>
      <rPr>
        <sz val="9"/>
        <color indexed="8"/>
        <rFont val="Arial"/>
        <family val="2"/>
      </rPr>
      <t xml:space="preserve"> Indique el gasto promedio en colegiatura que realiza cada alumno</t>
    </r>
  </si>
  <si>
    <r>
      <rPr>
        <b/>
        <sz val="9"/>
        <color indexed="8"/>
        <rFont val="Arial"/>
        <family val="2"/>
      </rPr>
      <t>a)</t>
    </r>
    <r>
      <rPr>
        <sz val="9"/>
        <color indexed="8"/>
        <rFont val="Arial"/>
        <family val="2"/>
      </rPr>
      <t xml:space="preserve"> La información solicitada en esta sección será calculada con base al gasto </t>
    </r>
  </si>
  <si>
    <r>
      <rPr>
        <b/>
        <sz val="9"/>
        <color indexed="8"/>
        <rFont val="Arial"/>
        <family val="2"/>
      </rPr>
      <t>b)</t>
    </r>
    <r>
      <rPr>
        <sz val="9"/>
        <color indexed="8"/>
        <rFont val="Arial"/>
        <family val="2"/>
      </rPr>
      <t xml:space="preserve"> La información de esta sección será utilizada exclusivamente para obtener </t>
    </r>
  </si>
  <si>
    <r>
      <rPr>
        <b/>
        <sz val="9"/>
        <color indexed="8"/>
        <rFont val="Arial"/>
        <family val="2"/>
      </rPr>
      <t>c)</t>
    </r>
    <r>
      <rPr>
        <sz val="9"/>
        <color indexed="8"/>
        <rFont val="Arial"/>
        <family val="2"/>
      </rPr>
      <t xml:space="preserve"> El punto número 1 deberá ser contestado por los planteles públicos y privados.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</si>
  <si>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Presente las cifras en pesos; no utilice decimales.</t>
    </r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</si>
  <si>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Para constestar, considere las definiciones siguientes. </t>
    </r>
  </si>
  <si>
    <t>9.</t>
  </si>
  <si>
    <t>ECOTURISMO</t>
  </si>
  <si>
    <t>oportunidades</t>
  </si>
  <si>
    <t>contra_aban_esc</t>
  </si>
  <si>
    <t>probems</t>
  </si>
  <si>
    <t>reinser</t>
  </si>
  <si>
    <t>no_esc</t>
  </si>
  <si>
    <t>prac_prof</t>
  </si>
  <si>
    <t>est_disc</t>
  </si>
  <si>
    <t>hijos_mili</t>
  </si>
  <si>
    <t>otra_beca_fed</t>
  </si>
  <si>
    <t>otra_beca_fed_esp</t>
  </si>
  <si>
    <t>estatal</t>
  </si>
  <si>
    <t>fund_asoc_civ</t>
  </si>
  <si>
    <t>prop_inst</t>
  </si>
  <si>
    <t>intercam</t>
  </si>
  <si>
    <t>internac</t>
  </si>
  <si>
    <t>particular</t>
  </si>
  <si>
    <t>otra_beca</t>
  </si>
  <si>
    <t>otra_beca_esp</t>
  </si>
  <si>
    <t>Examen único</t>
  </si>
  <si>
    <t>1. Señale el servicio educativo al que corresponde</t>
  </si>
  <si>
    <t>la matrícula.</t>
  </si>
  <si>
    <t xml:space="preserve">3. Escriba la duración del bachillerato y señale la </t>
  </si>
  <si>
    <t>estructura del plan de estudios que le corresponde.</t>
  </si>
  <si>
    <t>Servicio Educativo</t>
  </si>
  <si>
    <t>México</t>
  </si>
  <si>
    <t>VI. MATRÍCULA TOTAL</t>
  </si>
  <si>
    <t>Nacidos fuera de México</t>
  </si>
  <si>
    <t>VI. MATRÍCULA TOTAL (Continuación)</t>
  </si>
  <si>
    <t>hablantes de alguna lengua indígena.</t>
  </si>
  <si>
    <t>escriba por sexo el número de alumnos que son</t>
  </si>
  <si>
    <r>
      <t xml:space="preserve">7. </t>
    </r>
    <r>
      <rPr>
        <sz val="10"/>
        <color indexed="8"/>
        <rFont val="Arial"/>
        <family val="2"/>
      </rPr>
      <t>De los alumnos</t>
    </r>
    <r>
      <rPr>
        <b/>
        <sz val="10"/>
        <color indexed="8"/>
        <rFont val="Arial"/>
        <family val="2"/>
      </rPr>
      <t xml:space="preserve"> nacidos fuera de México </t>
    </r>
    <r>
      <rPr>
        <sz val="10"/>
        <color indexed="8"/>
        <rFont val="Arial"/>
        <family val="2"/>
      </rPr>
      <t>reportados en la pregunta 1 de esta sección, indique su</t>
    </r>
    <r>
      <rPr>
        <b/>
        <sz val="10"/>
        <color indexed="8"/>
        <rFont val="Arial"/>
        <family val="2"/>
      </rPr>
      <t xml:space="preserve"> lugar de nacimiento</t>
    </r>
    <r>
      <rPr>
        <sz val="10"/>
        <color indexed="8"/>
        <rFont val="Arial"/>
        <family val="2"/>
      </rPr>
      <t xml:space="preserve"> y desglóselos por sexo.</t>
    </r>
  </si>
  <si>
    <t>Fuera de México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</si>
  <si>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</si>
  <si>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</si>
  <si>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</si>
  <si>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</si>
  <si>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</si>
  <si>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</si>
  <si>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</si>
  <si>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</si>
  <si>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</si>
  <si>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</si>
  <si>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</si>
  <si>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</si>
  <si>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</si>
  <si>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</si>
  <si>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</si>
  <si>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</si>
  <si>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</si>
  <si>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</si>
  <si>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</si>
  <si>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</si>
  <si>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</si>
  <si>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</si>
  <si>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</si>
  <si>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</si>
  <si>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</si>
  <si>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</si>
  <si>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</si>
  <si>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</si>
  <si>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</si>
  <si>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</si>
  <si>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</t>
  </si>
  <si>
    <t>EDUCATIVAS ESPECIALES</t>
  </si>
  <si>
    <t>Discapacidad que presentan</t>
  </si>
  <si>
    <t>Discapacidad física / motriz</t>
  </si>
  <si>
    <t>Discapacidad intelectual</t>
  </si>
  <si>
    <t>Discapacidad múltiple</t>
  </si>
  <si>
    <t>Hipoacusia</t>
  </si>
  <si>
    <t>Sordera</t>
  </si>
  <si>
    <t>Ceguera</t>
  </si>
  <si>
    <t>Discapacidad Psicosocial</t>
  </si>
  <si>
    <t>VII. ALUMNOS CON DISCAPACIDAD Y NECESIDADES</t>
  </si>
  <si>
    <t>Baja Visión</t>
  </si>
  <si>
    <r>
      <t xml:space="preserve">2. </t>
    </r>
    <r>
      <rPr>
        <sz val="10"/>
        <color indexed="8"/>
        <rFont val="Arial"/>
        <family val="2"/>
      </rPr>
      <t>Escriba por sexo, el número de</t>
    </r>
    <r>
      <rPr>
        <b/>
        <sz val="10"/>
        <color indexed="8"/>
        <rFont val="Arial"/>
        <family val="2"/>
      </rPr>
      <t xml:space="preserve"> alumnos con aptitudes sobresalientes </t>
    </r>
    <r>
      <rPr>
        <sz val="10"/>
        <color indexed="8"/>
        <rFont val="Arial"/>
        <family val="2"/>
      </rPr>
      <t>y desglóselos por el</t>
    </r>
    <r>
      <rPr>
        <b/>
        <sz val="10"/>
        <color indexed="8"/>
        <rFont val="Arial"/>
        <family val="2"/>
      </rPr>
      <t xml:space="preserve"> tipo de aptitud.</t>
    </r>
  </si>
  <si>
    <t>Aptitudes sobresalientes</t>
  </si>
  <si>
    <t>Intelectual</t>
  </si>
  <si>
    <t>Creativa</t>
  </si>
  <si>
    <t>Socioafectiva</t>
  </si>
  <si>
    <t>Artística</t>
  </si>
  <si>
    <t>Psicomotriz</t>
  </si>
  <si>
    <t>VIII. DOCENTES</t>
  </si>
  <si>
    <r>
      <rPr>
        <b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Escriba por sexo el número de </t>
    </r>
    <r>
      <rPr>
        <b/>
        <sz val="10"/>
        <color indexed="8"/>
        <rFont val="Arial"/>
        <family val="2"/>
      </rPr>
      <t>docentes</t>
    </r>
    <r>
      <rPr>
        <sz val="10"/>
        <color indexed="8"/>
        <rFont val="Arial"/>
        <family val="2"/>
      </rPr>
      <t xml:space="preserve"> que atienden este programa</t>
    </r>
  </si>
  <si>
    <t>IX. MATRÍCULA DE FORMACIÓN PARA EL TRABAJO</t>
  </si>
  <si>
    <t>X. GASTO POR ALUMNO EN EDUCACIÓN</t>
  </si>
  <si>
    <t>aproximado que el alumno (padre o tutor realizará durante el ciclo escolar</t>
  </si>
  <si>
    <t>RECONOCIMIENTO DE ESTUDIOS (exclusivo para escuelas INCORPORADAS)</t>
  </si>
  <si>
    <t>5</t>
  </si>
  <si>
    <t>8</t>
  </si>
  <si>
    <r>
      <rPr>
        <b/>
        <sz val="9"/>
        <color indexed="8"/>
        <rFont val="Arial"/>
        <family val="2"/>
      </rPr>
      <t>c</t>
    </r>
    <r>
      <rPr>
        <sz val="9"/>
        <color indexed="8"/>
        <rFont val="Arial"/>
        <family val="2"/>
      </rPr>
      <t>) Verifique que la suma de los subtotales de alumnos por edad sea igual al total.</t>
    </r>
  </si>
  <si>
    <t>Con discapacidad</t>
  </si>
  <si>
    <t>Hablantes de Lenguas Indígenas</t>
  </si>
  <si>
    <r>
      <t xml:space="preserve">1. </t>
    </r>
    <r>
      <rPr>
        <sz val="10"/>
        <color indexed="8"/>
        <rFont val="Arial"/>
        <family val="2"/>
      </rPr>
      <t>Escriba por sexo, el número de</t>
    </r>
    <r>
      <rPr>
        <b/>
        <sz val="10"/>
        <color indexed="8"/>
        <rFont val="Arial"/>
        <family val="2"/>
      </rPr>
      <t xml:space="preserve"> alumnos que presentan alguna discapacidad </t>
    </r>
    <r>
      <rPr>
        <sz val="10"/>
        <color indexed="8"/>
        <rFont val="Arial"/>
        <family val="2"/>
      </rPr>
      <t>reportados en la pregunta 1 de la sección VI y desglóselos</t>
    </r>
    <r>
      <rPr>
        <b/>
        <sz val="10"/>
        <color indexed="8"/>
        <rFont val="Arial"/>
        <family val="2"/>
      </rPr>
      <t xml:space="preserve"> de acuerdo a la discapacidad que presentan.</t>
    </r>
  </si>
  <si>
    <t>aexis</t>
  </si>
  <si>
    <t>aexis_disc</t>
  </si>
  <si>
    <t>aexis_indig</t>
  </si>
  <si>
    <t>aexis_ext</t>
  </si>
  <si>
    <t>gpo_fin</t>
  </si>
  <si>
    <t>aaprob</t>
  </si>
  <si>
    <t>aaprob_disc</t>
  </si>
  <si>
    <t>aaprob_indig</t>
  </si>
  <si>
    <t>aaprob_ext</t>
  </si>
  <si>
    <t>municipal</t>
  </si>
  <si>
    <t>mt_lug_res_ext_h</t>
  </si>
  <si>
    <t>mt_lug_res_ext_m</t>
  </si>
  <si>
    <t>disc_fis_mot</t>
  </si>
  <si>
    <t>disc_intel</t>
  </si>
  <si>
    <t>disc_mult</t>
  </si>
  <si>
    <t>hipoacusia</t>
  </si>
  <si>
    <t>sordera</t>
  </si>
  <si>
    <t>baja_vision</t>
  </si>
  <si>
    <t>ceguera</t>
  </si>
  <si>
    <t>disc_psicosoc</t>
  </si>
  <si>
    <t>ap_intel</t>
  </si>
  <si>
    <t>ap_creat</t>
  </si>
  <si>
    <t>ap_socioafec</t>
  </si>
  <si>
    <t>ap_art</t>
  </si>
  <si>
    <t>ap_psicomot</t>
  </si>
  <si>
    <t>mt_lug_res_pais_h</t>
  </si>
  <si>
    <t>mt_lug_res_pais_m</t>
  </si>
  <si>
    <t xml:space="preserve"> </t>
  </si>
  <si>
    <t>6. Tecnologías de la Información y la Comunicación</t>
  </si>
  <si>
    <t>7. Ingeniería, Manufactura y Construcción</t>
  </si>
  <si>
    <t>8. Agronomía y Veterinaria</t>
  </si>
  <si>
    <t>10. Servicios</t>
  </si>
  <si>
    <t>Discapacidad auditiva:</t>
  </si>
  <si>
    <t>Discapacidad visual:</t>
  </si>
  <si>
    <r>
      <rPr>
        <b/>
        <sz val="10"/>
        <color indexed="9"/>
        <rFont val="Arial"/>
        <family val="2"/>
      </rPr>
      <t>4o</t>
    </r>
    <r>
      <rPr>
        <sz val="10"/>
        <color indexed="8"/>
        <rFont val="Arial"/>
        <family val="2"/>
      </rPr>
      <t>.</t>
    </r>
  </si>
  <si>
    <t>Clave</t>
  </si>
  <si>
    <t>Lenguna</t>
  </si>
  <si>
    <t xml:space="preserve">No. de 
alumnos </t>
  </si>
  <si>
    <t>Si la respesta es sí, conteste lo siguiente:</t>
  </si>
  <si>
    <r>
      <rPr>
        <b/>
        <sz val="9"/>
        <color indexed="8"/>
        <rFont val="Arial"/>
        <family val="2"/>
      </rPr>
      <t>3d.</t>
    </r>
    <r>
      <rPr>
        <sz val="9"/>
        <color indexed="8"/>
        <rFont val="Arial"/>
        <family val="2"/>
      </rPr>
      <t xml:space="preserve"> Indique el gasto promedio en el servicio de transporte que realiza </t>
    </r>
  </si>
  <si>
    <r>
      <rPr>
        <b/>
        <sz val="9"/>
        <color indexed="8"/>
        <rFont val="Arial"/>
        <family val="2"/>
      </rPr>
      <t>3c.</t>
    </r>
    <r>
      <rPr>
        <sz val="9"/>
        <color indexed="8"/>
        <rFont val="Arial"/>
        <family val="2"/>
      </rPr>
      <t xml:space="preserve"> Indique si el plantel cuenta con servicio de transporte escolar. </t>
    </r>
  </si>
  <si>
    <t>escolar.</t>
  </si>
  <si>
    <r>
      <rPr>
        <b/>
        <sz val="9"/>
        <color indexed="8"/>
        <rFont val="Arial"/>
        <family val="2"/>
      </rPr>
      <t>3e.</t>
    </r>
    <r>
      <rPr>
        <sz val="9"/>
        <color indexed="8"/>
        <rFont val="Arial"/>
        <family val="2"/>
      </rPr>
      <t xml:space="preserve"> Escriba el número de alumnos que utilizan el servicio de transporte</t>
    </r>
  </si>
  <si>
    <t>$</t>
  </si>
  <si>
    <t>cve_leng_indig_1</t>
  </si>
  <si>
    <t>cve_leng_indig_2</t>
  </si>
  <si>
    <t>cve_leng_indig_3</t>
  </si>
  <si>
    <t>nom_leng_indig_1</t>
  </si>
  <si>
    <t>nom_leng_indig_2</t>
  </si>
  <si>
    <t>nom_leng_indig_3</t>
  </si>
  <si>
    <t>num_alum_leng_indig_1</t>
  </si>
  <si>
    <t>num_alum_leng_indig_2</t>
  </si>
  <si>
    <t>num_alum_leng_indig_3</t>
  </si>
  <si>
    <t>DIBUJO ARQUITECTÓNICO</t>
  </si>
  <si>
    <t>X</t>
  </si>
  <si>
    <t>QUÍMICO-BIOLÓGICO</t>
  </si>
  <si>
    <t>HUMANIDADES Y CIENCIAS SOCIALES</t>
  </si>
  <si>
    <t>ECONÓMICO-ADMINISTRATIVO</t>
  </si>
  <si>
    <t>FÍSICO-MATEMÁTICO</t>
  </si>
  <si>
    <r>
      <t>5. Ciencias Naturales,</t>
    </r>
    <r>
      <rPr>
        <b/>
        <sz val="10"/>
        <color rgb="FF00B050"/>
        <rFont val="Arial"/>
        <family val="2"/>
      </rPr>
      <t xml:space="preserve"> Matemáticas</t>
    </r>
    <r>
      <rPr>
        <sz val="10"/>
        <color rgb="FF000000"/>
        <rFont val="Arial"/>
        <family val="2"/>
      </rPr>
      <t xml:space="preserve"> y Estadística</t>
    </r>
  </si>
  <si>
    <r>
      <t>4.</t>
    </r>
    <r>
      <rPr>
        <b/>
        <sz val="10"/>
        <color rgb="FF00B050"/>
        <rFont val="Arial"/>
        <family val="2"/>
      </rPr>
      <t>Administración</t>
    </r>
    <r>
      <rPr>
        <sz val="10"/>
        <color rgb="FF000000"/>
        <rFont val="Arial"/>
        <family val="2"/>
      </rPr>
      <t xml:space="preserve"> y Negocios</t>
    </r>
  </si>
  <si>
    <r>
      <t xml:space="preserve">9. </t>
    </r>
    <r>
      <rPr>
        <b/>
        <sz val="10"/>
        <color rgb="FF00B050"/>
        <rFont val="Arial"/>
        <family val="2"/>
      </rPr>
      <t>Ciencias de la Salud</t>
    </r>
  </si>
  <si>
    <r>
      <t xml:space="preserve">3. </t>
    </r>
    <r>
      <rPr>
        <b/>
        <sz val="10"/>
        <color rgb="FF00B050"/>
        <rFont val="Arial"/>
        <family val="2"/>
      </rPr>
      <t>Ciencias Sociales y derecho</t>
    </r>
  </si>
  <si>
    <t>periodo_fin</t>
  </si>
  <si>
    <t>Inicio de Cursos 2018-2019</t>
  </si>
  <si>
    <t>2018-2019</t>
  </si>
  <si>
    <r>
      <t xml:space="preserve">Escriba el número de </t>
    </r>
    <r>
      <rPr>
        <b/>
        <sz val="10"/>
        <color indexed="8"/>
        <rFont val="Arial"/>
        <family val="2"/>
      </rPr>
      <t>alumnos inscritos en el inicio de cursos 2018-2019 que continúan como irregulares (adeudan unidades de aprendizaje curricular)</t>
    </r>
    <r>
      <rPr>
        <sz val="10"/>
        <color indexed="8"/>
        <rFont val="Arial"/>
        <family val="2"/>
      </rPr>
      <t>, desglóselos según sexo y el grado que cursan actualmente e indique cuántos de ellos presentan alguna discapacidad, cuántos son hablantes de alguna lengua indígena y cuántos son nacidos fuera de México.</t>
    </r>
  </si>
  <si>
    <r>
      <t xml:space="preserve">De la matrícula total al </t>
    </r>
    <r>
      <rPr>
        <b/>
        <sz val="10"/>
        <color indexed="8"/>
        <rFont val="Arial"/>
        <family val="2"/>
      </rPr>
      <t>inicio de cursos 2018-2019</t>
    </r>
    <r>
      <rPr>
        <sz val="10"/>
        <color indexed="8"/>
        <rFont val="Arial"/>
        <family val="2"/>
      </rPr>
      <t xml:space="preserve">, escriba por grado (ver tablas de equivalencias) y sexo, el número de </t>
    </r>
    <r>
      <rPr>
        <b/>
        <sz val="10"/>
        <color indexed="8"/>
        <rFont val="Arial"/>
        <family val="2"/>
      </rPr>
      <t>alumnos que provienen de otro plantel de Educación Media Superior</t>
    </r>
    <r>
      <rPr>
        <sz val="10"/>
        <color indexed="8"/>
        <rFont val="Arial"/>
        <family val="2"/>
      </rPr>
      <t xml:space="preserve"> e indique cuántos de ellos presentan alguna discapacidad, cuántos son hablantes de alguna lengua indígena y cuántos son nacidos fuera de México.</t>
    </r>
  </si>
  <si>
    <r>
      <t xml:space="preserve">6. </t>
    </r>
    <r>
      <rPr>
        <sz val="10"/>
        <color indexed="8"/>
        <rFont val="Arial"/>
        <family val="2"/>
      </rPr>
      <t>De la matrícula total al</t>
    </r>
    <r>
      <rPr>
        <b/>
        <sz val="10"/>
        <color indexed="8"/>
        <rFont val="Arial"/>
        <family val="2"/>
      </rPr>
      <t xml:space="preserve"> inicio de cursos 2018-2019,</t>
    </r>
  </si>
  <si>
    <r>
      <t xml:space="preserve">8. </t>
    </r>
    <r>
      <rPr>
        <sz val="10"/>
        <color indexed="8"/>
        <rFont val="Arial"/>
        <family val="2"/>
      </rPr>
      <t xml:space="preserve">De la matrícula total al inicio de cursos </t>
    </r>
    <r>
      <rPr>
        <b/>
        <sz val="10"/>
        <color indexed="8"/>
        <rFont val="Arial"/>
        <family val="2"/>
      </rPr>
      <t>2018-2019</t>
    </r>
    <r>
      <rPr>
        <sz val="10"/>
        <color indexed="8"/>
        <rFont val="Arial"/>
        <family val="2"/>
      </rPr>
      <t xml:space="preserve">, escriba el número de </t>
    </r>
    <r>
      <rPr>
        <b/>
        <sz val="10"/>
        <color indexed="8"/>
        <rFont val="Arial"/>
        <family val="2"/>
      </rPr>
      <t>alumnos según su lugar de residencia</t>
    </r>
    <r>
      <rPr>
        <sz val="10"/>
        <color indexed="8"/>
        <rFont val="Arial"/>
        <family val="2"/>
      </rPr>
      <t xml:space="preserve"> y desglóselos por sexo.</t>
    </r>
  </si>
  <si>
    <t>al inicio de cursos 2018-2019.</t>
  </si>
  <si>
    <t>en útiles y libros al inicio y durante el ciclo escolar 2018-2019 (sin incluir</t>
  </si>
  <si>
    <t>en uniformes al inicio y durante el ciclo escolar 2018-2019.</t>
  </si>
  <si>
    <t>según el concepto solicictado, durante el ciclo escolar 2018-2019.</t>
  </si>
  <si>
    <t>(padre o tutor) durante el ciclo escolar 2018-2019.</t>
  </si>
  <si>
    <t>en cuotas voluntarias al inicio y durante el ciclo escolar 2018-2019.</t>
  </si>
  <si>
    <t xml:space="preserve"> (padre o tutor) durante el ciclo escolar 2018-2019.</t>
  </si>
  <si>
    <t>cada alumno (padre o tutor), durante el ciclo escolar 2018-2019.</t>
  </si>
  <si>
    <t>Inicio de Cursos, 2018-2019</t>
  </si>
  <si>
    <r>
      <t xml:space="preserve">Escriba por sexo el número de </t>
    </r>
    <r>
      <rPr>
        <b/>
        <sz val="10"/>
        <color indexed="8"/>
        <rFont val="Arial"/>
        <family val="2"/>
      </rPr>
      <t>alumnos que abandonaron sus estudios durante el ciclo 2018-2019 y regresaron a inscribirse en el inicio de cursos 2019-1</t>
    </r>
    <r>
      <rPr>
        <sz val="10"/>
        <color indexed="8"/>
        <rFont val="Arial"/>
        <family val="2"/>
      </rPr>
      <t xml:space="preserve"> e indique cuántos de ellos presentan alguna discapacidad, cuántos son hablantes de alguna lengua indígena y cuántos son nacidos fuera de México.</t>
    </r>
  </si>
  <si>
    <t>7</t>
  </si>
  <si>
    <t>9</t>
  </si>
  <si>
    <t>Formación para el Trabajo (6° semestre)</t>
  </si>
  <si>
    <t>ALUMNOS DE 6º SEMESTRE</t>
  </si>
  <si>
    <t>ALUMNOS DE 4° SEMESTRE</t>
  </si>
  <si>
    <r>
      <rPr>
        <b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Escriba por grado de avance en años (ver tablas de equivalencias) el </t>
    </r>
    <r>
      <rPr>
        <b/>
        <sz val="10"/>
        <color indexed="8"/>
        <rFont val="Arial"/>
        <family val="2"/>
      </rPr>
      <t>número de alumnos inscritos</t>
    </r>
    <r>
      <rPr>
        <sz val="10"/>
        <color indexed="8"/>
        <rFont val="Arial"/>
        <family val="2"/>
      </rPr>
      <t xml:space="preserve"> en el programa al </t>
    </r>
    <r>
      <rPr>
        <b/>
        <sz val="10"/>
        <color indexed="8"/>
        <rFont val="Arial"/>
        <family val="2"/>
      </rPr>
      <t>inicio de cursos 2018-2019 (INICIO 2019-1)</t>
    </r>
    <r>
      <rPr>
        <sz val="10"/>
        <color indexed="8"/>
        <rFont val="Arial"/>
        <family val="2"/>
      </rPr>
      <t xml:space="preserve">, desglóselos por sexo e infdique cuántos de ellos presentan alguna discapacidad, cuántos son hablantes de alguna lengua índigena y cuantos son nacidos fuera de México. Además escriba por grado el número de grupos existentes. </t>
    </r>
  </si>
  <si>
    <r>
      <t xml:space="preserve">el Bachillerato General </t>
    </r>
    <r>
      <rPr>
        <b/>
        <sz val="10"/>
        <color indexed="8"/>
        <rFont val="Arial"/>
        <family val="2"/>
      </rPr>
      <t>(6° semestre)</t>
    </r>
  </si>
  <si>
    <r>
      <rPr>
        <b/>
        <sz val="9"/>
        <color indexed="8"/>
        <rFont val="Arial"/>
        <family val="2"/>
      </rPr>
      <t>Para el cálculo de la edad de los alumnos e</t>
    </r>
    <r>
      <rPr>
        <sz val="9"/>
        <color indexed="8"/>
        <rFont val="Arial"/>
        <family val="2"/>
      </rPr>
      <t xml:space="preserve">scriba por grado el total de alumnos de nuevo ingreso al inicio de cursos 2018-2019 (Inicio 2019-1) y desglóselos por sexo y edad. </t>
    </r>
    <r>
      <rPr>
        <b/>
        <sz val="9"/>
        <color indexed="8"/>
        <rFont val="Arial"/>
        <family val="2"/>
      </rPr>
      <t>b)</t>
    </r>
    <r>
      <rPr>
        <sz val="9"/>
        <color indexed="8"/>
        <rFont val="Arial"/>
        <family val="2"/>
      </rPr>
      <t xml:space="preserve"> Escriba por grado el total de alumnos repetidores al inicio de cursos 2018-2019 y desglóselos por sexo y edad.</t>
    </r>
  </si>
  <si>
    <t>COLEGIO DE BACHILLERES DEL ESTADO DE MICHOACÁN</t>
  </si>
  <si>
    <t>Fin  de Cursos 2018-2019</t>
  </si>
  <si>
    <t>Ciclo escolar 2018-2019 (ciclo anterior)</t>
  </si>
  <si>
    <r>
      <t xml:space="preserve">II.- EXISTENCIA Y APROBADOS  </t>
    </r>
    <r>
      <rPr>
        <sz val="10"/>
        <color indexed="8"/>
        <rFont val="Arial"/>
        <family val="2"/>
      </rPr>
      <t/>
    </r>
  </si>
  <si>
    <t>Nacidos</t>
  </si>
  <si>
    <t>de lenguas</t>
  </si>
  <si>
    <t>fuera de</t>
  </si>
  <si>
    <r>
      <rPr>
        <b/>
        <sz val="10"/>
        <color indexed="8"/>
        <rFont val="Arial"/>
        <family val="2"/>
      </rPr>
      <t xml:space="preserve">1. </t>
    </r>
    <r>
      <rPr>
        <sz val="10"/>
        <color indexed="8"/>
        <rFont val="Arial"/>
        <family val="2"/>
      </rPr>
      <t xml:space="preserve">Escriba por grado y sexo, el número de </t>
    </r>
    <r>
      <rPr>
        <b/>
        <sz val="10"/>
        <color indexed="8"/>
        <rFont val="Arial"/>
        <family val="2"/>
      </rPr>
      <t>alumnos existentes</t>
    </r>
    <r>
      <rPr>
        <sz val="10"/>
        <color indexed="8"/>
        <rFont val="Arial"/>
        <family val="2"/>
      </rPr>
      <t xml:space="preserve"> en el programa al termino del último periodo escolar del ciclo 2018-2019 (</t>
    </r>
    <r>
      <rPr>
        <b/>
        <sz val="10"/>
        <color indexed="8"/>
        <rFont val="Arial"/>
        <family val="2"/>
      </rPr>
      <t>FIN 2018-2</t>
    </r>
    <r>
      <rPr>
        <sz val="10"/>
        <color indexed="8"/>
        <rFont val="Arial"/>
        <family val="2"/>
      </rPr>
      <t xml:space="preserve">), desglóselos por grado de avance en años (ver tablas de equivalencias), e indique cuántos de ellos presentan alguna discapacidad, cuántos son hablantes de alguna lengua indígena y cuántos son nacidos fuera de México. Además, escriba por grado el número de grupos existentes. </t>
    </r>
  </si>
  <si>
    <r>
      <rPr>
        <b/>
        <sz val="10"/>
        <color indexed="8"/>
        <rFont val="Arial"/>
        <family val="2"/>
      </rPr>
      <t xml:space="preserve">2. </t>
    </r>
    <r>
      <rPr>
        <sz val="10"/>
        <color indexed="8"/>
        <rFont val="Arial"/>
        <family val="2"/>
      </rPr>
      <t xml:space="preserve">Escriba por grado y sexo, el </t>
    </r>
    <r>
      <rPr>
        <b/>
        <sz val="10"/>
        <color indexed="8"/>
        <rFont val="Arial"/>
        <family val="2"/>
      </rPr>
      <t>número de alumnos existentes</t>
    </r>
    <r>
      <rPr>
        <sz val="10"/>
        <color indexed="8"/>
        <rFont val="Arial"/>
        <family val="2"/>
      </rPr>
      <t xml:space="preserve"> en el programa que </t>
    </r>
    <r>
      <rPr>
        <b/>
        <sz val="10"/>
        <color indexed="8"/>
        <rFont val="Arial"/>
        <family val="2"/>
      </rPr>
      <t>aprobaron</t>
    </r>
    <r>
      <rPr>
        <sz val="10"/>
        <color indexed="8"/>
        <rFont val="Arial"/>
        <family val="2"/>
      </rPr>
      <t xml:space="preserve"> todas las unidades de aprendizaje curricular (asignaturas) al término del último periodo escolar del ciclo 2018-2019 </t>
    </r>
    <r>
      <rPr>
        <b/>
        <sz val="10"/>
        <color indexed="8"/>
        <rFont val="Arial"/>
        <family val="2"/>
      </rPr>
      <t>(FIN 2018-2)</t>
    </r>
    <r>
      <rPr>
        <sz val="10"/>
        <color indexed="8"/>
        <rFont val="Arial"/>
        <family val="2"/>
      </rPr>
      <t>, desglóselo por grado de avance en años (ver tablas de equivalencias) e indique cuántos de ellos presentan alguna discapacidad, cuántos son hablantes de una lengua indígena y cuántos son nacidos fuera de México.</t>
    </r>
  </si>
  <si>
    <t>03</t>
  </si>
  <si>
    <t>04</t>
  </si>
  <si>
    <t>21 años o más</t>
  </si>
  <si>
    <t>17 años o menos</t>
  </si>
  <si>
    <r>
      <rPr>
        <b/>
        <sz val="9"/>
        <color indexed="8"/>
        <rFont val="Arial"/>
        <family val="2"/>
      </rPr>
      <t xml:space="preserve">1. </t>
    </r>
    <r>
      <rPr>
        <sz val="9"/>
        <color indexed="8"/>
        <rFont val="Arial"/>
        <family val="2"/>
      </rPr>
      <t xml:space="preserve">Escriba por grado y sexo, el número de alumnos que </t>
    </r>
    <r>
      <rPr>
        <b/>
        <sz val="9"/>
        <color indexed="8"/>
        <rFont val="Arial"/>
        <family val="2"/>
      </rPr>
      <t>reprobaron  1 o mas unidades</t>
    </r>
    <r>
      <rPr>
        <sz val="9"/>
        <color indexed="8"/>
        <rFont val="Arial"/>
        <family val="2"/>
      </rPr>
      <t xml:space="preserve"> de aprendizaje curricular (asignaturas) al término del último periodo escolar del </t>
    </r>
    <r>
      <rPr>
        <b/>
        <sz val="9"/>
        <color indexed="8"/>
        <rFont val="Arial"/>
        <family val="2"/>
      </rPr>
      <t>ciclo escolar 2018-2019</t>
    </r>
    <r>
      <rPr>
        <sz val="9"/>
        <color indexed="8"/>
        <rFont val="Arial"/>
        <family val="2"/>
      </rPr>
      <t xml:space="preserve"> e indique cuántos de ellos  presentan alguna discapacidad, cuántos son hablantes de alguna  lengua indígena y cuantos son nacidos fuera de México.</t>
    </r>
  </si>
  <si>
    <r>
      <t xml:space="preserve">(Debe coincidir con la reportada en la Estadística </t>
    </r>
    <r>
      <rPr>
        <b/>
        <sz val="11"/>
        <color indexed="8"/>
        <rFont val="Calibri"/>
        <family val="2"/>
      </rPr>
      <t>FIN 2018-2</t>
    </r>
    <r>
      <rPr>
        <sz val="11"/>
        <color indexed="8"/>
        <rFont val="Calibri"/>
        <family val="2"/>
      </rPr>
      <t>)</t>
    </r>
  </si>
  <si>
    <r>
      <t xml:space="preserve">III. ALUMNOS REPROBADOS Y REGULARIZADOS Y EGRESADOS </t>
    </r>
    <r>
      <rPr>
        <sz val="10"/>
        <color indexed="8"/>
        <rFont val="Arial"/>
        <family val="2"/>
      </rPr>
      <t/>
    </r>
  </si>
  <si>
    <t>Fin de Cursos 2018-2019</t>
  </si>
  <si>
    <t>Vo.Bo. Del Coordinador Sectorial</t>
  </si>
  <si>
    <t>Nombre y firma del Jefe de Materia Responsable de la revisión</t>
  </si>
  <si>
    <r>
      <rPr>
        <b/>
        <sz val="9"/>
        <color indexed="8"/>
        <rFont val="Arial"/>
        <family val="2"/>
      </rPr>
      <t xml:space="preserve">2. </t>
    </r>
    <r>
      <rPr>
        <sz val="9"/>
        <color indexed="8"/>
        <rFont val="Arial"/>
        <family val="2"/>
      </rPr>
      <t xml:space="preserve">De los alumnos reportados en la pregunta 1, escriba por grado y sexo el número de alumnos que se </t>
    </r>
    <r>
      <rPr>
        <b/>
        <sz val="9"/>
        <color indexed="8"/>
        <rFont val="Arial"/>
        <family val="2"/>
      </rPr>
      <t>regularizaron (aprobaron mediante evaluaciones extraordinarias todas las unidades de aprendizaje curricular que adeudaban)</t>
    </r>
    <r>
      <rPr>
        <sz val="9"/>
        <color indexed="8"/>
        <rFont val="Arial"/>
        <family val="2"/>
      </rPr>
      <t xml:space="preserve"> con fecha de corte al </t>
    </r>
    <r>
      <rPr>
        <b/>
        <sz val="9"/>
        <color indexed="8"/>
        <rFont val="Arial"/>
        <family val="2"/>
      </rPr>
      <t>30 de enero de este año</t>
    </r>
    <r>
      <rPr>
        <sz val="9"/>
        <color indexed="8"/>
        <rFont val="Arial"/>
        <family val="2"/>
      </rPr>
      <t xml:space="preserve"> e indique cuántos de ellos presentan alguna discapacidad, cuántos son hablantes de alguna lengua indígena y cuántos son nacidos fuera de México.</t>
    </r>
  </si>
  <si>
    <r>
      <rPr>
        <b/>
        <sz val="9"/>
        <color indexed="8"/>
        <rFont val="Arial"/>
        <family val="2"/>
      </rPr>
      <t>3.</t>
    </r>
    <r>
      <rPr>
        <sz val="9"/>
        <color indexed="8"/>
        <rFont val="Arial"/>
        <family val="2"/>
      </rPr>
      <t xml:space="preserve"> Escriba por edad, el número de </t>
    </r>
    <r>
      <rPr>
        <b/>
        <sz val="9"/>
        <color indexed="8"/>
        <rFont val="Arial"/>
        <family val="2"/>
      </rPr>
      <t>alumnos egresados</t>
    </r>
    <r>
      <rPr>
        <sz val="9"/>
        <color indexed="8"/>
        <rFont val="Arial"/>
        <family val="2"/>
      </rPr>
      <t xml:space="preserve"> durante el </t>
    </r>
    <r>
      <rPr>
        <b/>
        <sz val="9"/>
        <color indexed="8"/>
        <rFont val="Arial"/>
        <family val="2"/>
      </rPr>
      <t>ciclo escolar 2018-2019 (incluya los regularizados al 30 de enero de este año)</t>
    </r>
    <r>
      <rPr>
        <sz val="9"/>
        <color indexed="8"/>
        <rFont val="Arial"/>
        <family val="2"/>
      </rPr>
      <t xml:space="preserve"> desglóselo por sexo e indique cuantos de ellos presentan alguna discapacidad, cuantos son hablantes de alguna lengua indígena y cuantos son nacidos fuera de México.</t>
    </r>
  </si>
  <si>
    <r>
      <rPr>
        <b/>
        <sz val="10"/>
        <color indexed="8"/>
        <rFont val="Arial"/>
        <family val="2"/>
      </rPr>
      <t xml:space="preserve">9. </t>
    </r>
    <r>
      <rPr>
        <sz val="10"/>
        <color indexed="8"/>
        <rFont val="Arial"/>
        <family val="2"/>
      </rPr>
      <t xml:space="preserve">Escriba por sexo el número de </t>
    </r>
    <r>
      <rPr>
        <b/>
        <sz val="10"/>
        <color indexed="8"/>
        <rFont val="Arial"/>
        <family val="2"/>
      </rPr>
      <t>alumnos del último grado del programa</t>
    </r>
    <r>
      <rPr>
        <sz val="10"/>
        <color indexed="8"/>
        <rFont val="Arial"/>
        <family val="2"/>
      </rPr>
      <t xml:space="preserve"> (ver tablas de equivalencias), y desglóselos según el campo de formación académica.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El total de alumnos deberá  ser igual al  Total de alumnos inscritos en sexto semestre . (Página 4)</t>
    </r>
  </si>
  <si>
    <t>11</t>
  </si>
  <si>
    <t>12</t>
  </si>
  <si>
    <t>13A</t>
  </si>
  <si>
    <t>13B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</si>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</sst>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;@"/>
    <numFmt numFmtId="165" formatCode="_-&quot;$&quot;* #,##0_-;\-&quot;$&quot;* #,##0_-;_-&quot;$&quot;* &quot;-&quot;??_-;_-@_-"/>
  </numFmts>
  <fonts count="56" x14ac:knownFonts="1"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ourier New"/>
      <family val="3"/>
    </font>
    <font>
      <b/>
      <sz val="11"/>
      <color rgb="FF000000"/>
      <name val="Courier New"/>
      <family val="3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theme="0"/>
      <name val="Arial"/>
      <family val="2"/>
    </font>
    <font>
      <sz val="11"/>
      <color rgb="FF000000"/>
      <name val="Courier"/>
      <family val="3"/>
    </font>
    <font>
      <sz val="8"/>
      <color rgb="FFFF0000"/>
      <name val="Arial"/>
      <family val="2"/>
    </font>
    <font>
      <sz val="10"/>
      <color rgb="FF000000"/>
      <name val="Courier"/>
      <family val="3"/>
    </font>
    <font>
      <sz val="8"/>
      <color rgb="FF000000"/>
      <name val="Arial"/>
      <family val="2"/>
    </font>
    <font>
      <sz val="7.5"/>
      <color rgb="FFFF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i/>
      <sz val="10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Courier New"/>
      <family val="3"/>
    </font>
    <font>
      <sz val="9"/>
      <color rgb="FF000000"/>
      <name val="Courier"/>
      <family val="3"/>
    </font>
    <font>
      <b/>
      <sz val="11"/>
      <color rgb="FF000000"/>
      <name val="Calibri"/>
      <family val="2"/>
    </font>
    <font>
      <sz val="7"/>
      <color rgb="FFFF0000"/>
      <name val="Arial"/>
      <family val="2"/>
    </font>
    <font>
      <b/>
      <sz val="10"/>
      <color rgb="FF000000"/>
      <name val="Courier"/>
      <family val="3"/>
    </font>
    <font>
      <sz val="10"/>
      <color rgb="FFFF0000"/>
      <name val="Arial"/>
      <family val="2"/>
    </font>
    <font>
      <sz val="6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Perpetua Titling MT"/>
      <family val="1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Arial"/>
      <family val="2"/>
    </font>
    <font>
      <sz val="6"/>
      <color rgb="FFFF0000"/>
      <name val="Arial"/>
      <family val="2"/>
    </font>
    <font>
      <sz val="10"/>
      <color rgb="FF000000"/>
      <name val="Courier New"/>
      <family val="3"/>
    </font>
    <font>
      <sz val="9"/>
      <color rgb="FF000000"/>
      <name val="Perpetua Titling MT"/>
      <family val="1"/>
    </font>
    <font>
      <b/>
      <sz val="9"/>
      <color rgb="FFFFFFFF"/>
      <name val="Arial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7">
    <xf numFmtId="0" fontId="0" fillId="0" borderId="0" xfId="0" applyAlignment="1">
      <alignment wrapText="1"/>
    </xf>
    <xf numFmtId="49" fontId="13" fillId="0" borderId="5" xfId="0" applyNumberFormat="1" applyFont="1" applyBorder="1" applyAlignment="1" applyProtection="1">
      <alignment horizontal="center" vertical="center"/>
    </xf>
    <xf numFmtId="0" fontId="10" fillId="3" borderId="0" xfId="0" applyFont="1" applyFill="1" applyProtection="1"/>
    <xf numFmtId="0" fontId="15" fillId="3" borderId="0" xfId="0" applyFont="1" applyFill="1" applyAlignment="1" applyProtection="1"/>
    <xf numFmtId="0" fontId="16" fillId="3" borderId="0" xfId="0" applyFont="1" applyFill="1" applyAlignment="1" applyProtection="1"/>
    <xf numFmtId="0" fontId="11" fillId="0" borderId="0" xfId="0" applyFont="1" applyProtection="1"/>
    <xf numFmtId="0" fontId="11" fillId="0" borderId="4" xfId="0" applyFont="1" applyBorder="1" applyProtection="1"/>
    <xf numFmtId="0" fontId="11" fillId="0" borderId="2" xfId="0" applyFont="1" applyBorder="1" applyProtection="1"/>
    <xf numFmtId="3" fontId="13" fillId="0" borderId="2" xfId="0" applyNumberFormat="1" applyFont="1" applyBorder="1" applyAlignment="1" applyProtection="1">
      <alignment horizontal="center" vertical="center"/>
    </xf>
    <xf numFmtId="0" fontId="17" fillId="0" borderId="0" xfId="0" applyFont="1" applyProtection="1"/>
    <xf numFmtId="0" fontId="11" fillId="0" borderId="3" xfId="0" applyFont="1" applyBorder="1" applyProtection="1"/>
    <xf numFmtId="49" fontId="13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0" borderId="3" xfId="0" applyFont="1" applyBorder="1" applyAlignment="1" applyProtection="1">
      <alignment vertical="top"/>
    </xf>
    <xf numFmtId="0" fontId="11" fillId="0" borderId="1" xfId="0" applyFont="1" applyBorder="1" applyProtection="1"/>
    <xf numFmtId="0" fontId="14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8" fillId="0" borderId="2" xfId="0" applyFont="1" applyBorder="1" applyProtection="1"/>
    <xf numFmtId="0" fontId="11" fillId="0" borderId="6" xfId="0" applyFont="1" applyBorder="1" applyProtection="1"/>
    <xf numFmtId="0" fontId="21" fillId="0" borderId="0" xfId="0" applyFont="1" applyProtection="1"/>
    <xf numFmtId="0" fontId="11" fillId="0" borderId="7" xfId="0" applyFont="1" applyBorder="1" applyProtection="1"/>
    <xf numFmtId="0" fontId="0" fillId="0" borderId="0" xfId="0" applyFont="1" applyAlignment="1" applyProtection="1"/>
    <xf numFmtId="1" fontId="13" fillId="0" borderId="8" xfId="0" applyNumberFormat="1" applyFont="1" applyBorder="1" applyAlignment="1" applyProtection="1"/>
    <xf numFmtId="1" fontId="13" fillId="0" borderId="7" xfId="0" applyNumberFormat="1" applyFont="1" applyBorder="1" applyAlignment="1" applyProtection="1">
      <alignment horizontal="right"/>
    </xf>
    <xf numFmtId="1" fontId="13" fillId="0" borderId="0" xfId="0" applyNumberFormat="1" applyFont="1" applyAlignment="1" applyProtection="1">
      <alignment horizontal="right"/>
    </xf>
    <xf numFmtId="0" fontId="25" fillId="0" borderId="0" xfId="0" applyFont="1" applyProtection="1"/>
    <xf numFmtId="0" fontId="25" fillId="0" borderId="2" xfId="0" applyFont="1" applyBorder="1" applyProtection="1"/>
    <xf numFmtId="0" fontId="13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/>
    <xf numFmtId="0" fontId="19" fillId="2" borderId="0" xfId="0" applyFont="1" applyFill="1" applyProtection="1"/>
    <xf numFmtId="0" fontId="19" fillId="0" borderId="0" xfId="0" applyFont="1" applyProtection="1"/>
    <xf numFmtId="0" fontId="29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0" fillId="0" borderId="4" xfId="0" applyFont="1" applyBorder="1" applyAlignment="1" applyProtection="1"/>
    <xf numFmtId="0" fontId="30" fillId="4" borderId="0" xfId="0" applyFont="1" applyFill="1" applyAlignment="1" applyProtection="1">
      <alignment horizontal="center"/>
    </xf>
    <xf numFmtId="0" fontId="10" fillId="0" borderId="2" xfId="0" applyFont="1" applyBorder="1" applyProtection="1"/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0" fillId="0" borderId="4" xfId="0" applyFont="1" applyBorder="1" applyProtection="1"/>
    <xf numFmtId="0" fontId="10" fillId="0" borderId="4" xfId="0" applyFont="1" applyBorder="1" applyProtection="1"/>
    <xf numFmtId="49" fontId="0" fillId="0" borderId="4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left"/>
    </xf>
    <xf numFmtId="164" fontId="0" fillId="0" borderId="0" xfId="0" applyNumberFormat="1" applyFont="1" applyAlignment="1" applyProtection="1">
      <alignment horizontal="left"/>
    </xf>
    <xf numFmtId="164" fontId="12" fillId="0" borderId="0" xfId="0" applyNumberFormat="1" applyFont="1" applyAlignment="1" applyProtection="1">
      <alignment horizontal="right" vertical="top"/>
    </xf>
    <xf numFmtId="0" fontId="11" fillId="0" borderId="0" xfId="0" applyFont="1" applyAlignment="1" applyProtection="1">
      <alignment horizontal="left"/>
    </xf>
    <xf numFmtId="164" fontId="0" fillId="0" borderId="4" xfId="0" applyNumberFormat="1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left"/>
    </xf>
    <xf numFmtId="0" fontId="28" fillId="0" borderId="5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1" fontId="13" fillId="0" borderId="7" xfId="0" applyNumberFormat="1" applyFont="1" applyBorder="1" applyAlignment="1" applyProtection="1">
      <alignment horizontal="center"/>
    </xf>
    <xf numFmtId="1" fontId="13" fillId="0" borderId="2" xfId="0" applyNumberFormat="1" applyFont="1" applyBorder="1" applyProtection="1"/>
    <xf numFmtId="1" fontId="14" fillId="0" borderId="1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</xf>
    <xf numFmtId="1" fontId="13" fillId="0" borderId="2" xfId="0" applyNumberFormat="1" applyFont="1" applyBorder="1" applyAlignment="1" applyProtection="1">
      <alignment horizont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17" fillId="6" borderId="0" xfId="0" applyFont="1" applyFill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1" fontId="14" fillId="0" borderId="7" xfId="0" applyNumberFormat="1" applyFont="1" applyBorder="1" applyAlignment="1" applyProtection="1">
      <alignment horizontal="center"/>
    </xf>
    <xf numFmtId="164" fontId="11" fillId="0" borderId="4" xfId="0" applyNumberFormat="1" applyFont="1" applyBorder="1" applyAlignment="1" applyProtection="1">
      <alignment horizontal="left"/>
    </xf>
    <xf numFmtId="0" fontId="32" fillId="0" borderId="4" xfId="0" applyFont="1" applyBorder="1" applyAlignment="1" applyProtection="1">
      <alignment horizontal="left"/>
    </xf>
    <xf numFmtId="0" fontId="13" fillId="7" borderId="0" xfId="0" applyFont="1" applyFill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2" fontId="13" fillId="0" borderId="2" xfId="0" applyNumberFormat="1" applyFont="1" applyBorder="1" applyProtection="1"/>
    <xf numFmtId="0" fontId="14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2" fontId="14" fillId="0" borderId="2" xfId="0" applyNumberFormat="1" applyFont="1" applyBorder="1" applyProtection="1"/>
    <xf numFmtId="0" fontId="14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right" wrapText="1"/>
    </xf>
    <xf numFmtId="0" fontId="30" fillId="0" borderId="0" xfId="0" applyFont="1" applyFill="1" applyAlignment="1" applyProtection="1">
      <alignment horizontal="center"/>
    </xf>
    <xf numFmtId="0" fontId="12" fillId="0" borderId="0" xfId="0" applyFont="1" applyAlignment="1" applyProtection="1"/>
    <xf numFmtId="1" fontId="13" fillId="0" borderId="0" xfId="0" applyNumberFormat="1" applyFont="1" applyBorder="1" applyAlignment="1" applyProtection="1"/>
    <xf numFmtId="0" fontId="1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3" fillId="0" borderId="0" xfId="0" applyFont="1" applyProtection="1"/>
    <xf numFmtId="0" fontId="11" fillId="0" borderId="0" xfId="0" applyFont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26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26" fillId="0" borderId="4" xfId="0" applyFont="1" applyBorder="1" applyAlignment="1" applyProtection="1">
      <alignment wrapText="1"/>
    </xf>
    <xf numFmtId="0" fontId="10" fillId="0" borderId="0" xfId="0" applyFont="1" applyBorder="1" applyProtection="1"/>
    <xf numFmtId="0" fontId="12" fillId="0" borderId="0" xfId="0" applyFont="1" applyBorder="1" applyAlignment="1" applyProtection="1"/>
    <xf numFmtId="0" fontId="12" fillId="0" borderId="0" xfId="0" applyFont="1" applyFill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28" fillId="0" borderId="0" xfId="0" applyFont="1" applyAlignment="1" applyProtection="1">
      <alignment horizontal="left" wrapText="1"/>
    </xf>
    <xf numFmtId="0" fontId="0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26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12" fillId="0" borderId="0" xfId="0" applyFont="1" applyBorder="1" applyProtection="1"/>
    <xf numFmtId="1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/>
    <xf numFmtId="0" fontId="26" fillId="0" borderId="0" xfId="0" applyFont="1" applyAlignment="1" applyProtection="1"/>
    <xf numFmtId="0" fontId="28" fillId="0" borderId="0" xfId="0" applyFont="1" applyProtection="1"/>
    <xf numFmtId="0" fontId="0" fillId="0" borderId="2" xfId="0" applyFont="1" applyBorder="1" applyAlignment="1" applyProtection="1">
      <alignment horizontal="right"/>
    </xf>
    <xf numFmtId="1" fontId="14" fillId="0" borderId="3" xfId="0" applyNumberFormat="1" applyFont="1" applyBorder="1" applyAlignment="1" applyProtection="1">
      <alignment horizontal="right"/>
    </xf>
    <xf numFmtId="0" fontId="33" fillId="0" borderId="0" xfId="0" applyFont="1" applyProtection="1"/>
    <xf numFmtId="0" fontId="11" fillId="2" borderId="0" xfId="0" applyFont="1" applyFill="1" applyProtection="1"/>
    <xf numFmtId="1" fontId="0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alignment horizontal="right"/>
    </xf>
    <xf numFmtId="49" fontId="0" fillId="0" borderId="1" xfId="0" applyNumberFormat="1" applyFont="1" applyBorder="1" applyAlignment="1" applyProtection="1">
      <alignment horizontal="left"/>
    </xf>
    <xf numFmtId="1" fontId="0" fillId="0" borderId="2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49" fontId="0" fillId="0" borderId="0" xfId="0" applyNumberFormat="1" applyFont="1" applyBorder="1" applyAlignment="1" applyProtection="1">
      <alignment horizontal="left"/>
    </xf>
    <xf numFmtId="1" fontId="0" fillId="0" borderId="3" xfId="0" applyNumberFormat="1" applyFont="1" applyBorder="1" applyAlignment="1" applyProtection="1">
      <alignment horizontal="right"/>
    </xf>
    <xf numFmtId="1" fontId="13" fillId="0" borderId="3" xfId="0" applyNumberFormat="1" applyFont="1" applyBorder="1" applyAlignment="1" applyProtection="1">
      <alignment horizontal="right"/>
    </xf>
    <xf numFmtId="0" fontId="12" fillId="0" borderId="0" xfId="0" applyFont="1" applyFill="1" applyBorder="1" applyProtection="1"/>
    <xf numFmtId="0" fontId="10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17" fillId="0" borderId="0" xfId="0" applyFont="1" applyFill="1" applyBorder="1" applyProtection="1"/>
    <xf numFmtId="0" fontId="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/>
    <xf numFmtId="0" fontId="34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34" fillId="0" borderId="0" xfId="0" applyFont="1" applyProtection="1"/>
    <xf numFmtId="0" fontId="0" fillId="0" borderId="3" xfId="0" applyFont="1" applyBorder="1" applyProtection="1"/>
    <xf numFmtId="0" fontId="37" fillId="0" borderId="3" xfId="0" applyFont="1" applyBorder="1" applyProtection="1"/>
    <xf numFmtId="0" fontId="10" fillId="0" borderId="3" xfId="0" applyFont="1" applyBorder="1" applyProtection="1"/>
    <xf numFmtId="0" fontId="0" fillId="0" borderId="3" xfId="0" applyFont="1" applyBorder="1" applyAlignment="1" applyProtection="1">
      <alignment horizontal="center"/>
    </xf>
    <xf numFmtId="0" fontId="30" fillId="8" borderId="0" xfId="0" applyFont="1" applyFill="1" applyAlignment="1" applyProtection="1">
      <alignment horizontal="center"/>
    </xf>
    <xf numFmtId="0" fontId="0" fillId="9" borderId="0" xfId="0" applyFont="1" applyFill="1" applyAlignment="1" applyProtection="1">
      <alignment horizontal="center"/>
    </xf>
    <xf numFmtId="0" fontId="26" fillId="0" borderId="0" xfId="0" applyFont="1" applyBorder="1" applyAlignment="1" applyProtection="1">
      <alignment vertical="top" wrapText="1"/>
    </xf>
    <xf numFmtId="0" fontId="11" fillId="2" borderId="0" xfId="0" applyFont="1" applyFill="1" applyAlignment="1" applyProtection="1"/>
    <xf numFmtId="0" fontId="18" fillId="0" borderId="0" xfId="0" applyFont="1" applyAlignment="1" applyProtection="1"/>
    <xf numFmtId="0" fontId="0" fillId="0" borderId="5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0" fillId="0" borderId="6" xfId="0" applyFont="1" applyBorder="1" applyProtection="1"/>
    <xf numFmtId="0" fontId="0" fillId="0" borderId="2" xfId="0" applyFont="1" applyBorder="1" applyProtection="1"/>
    <xf numFmtId="0" fontId="10" fillId="0" borderId="1" xfId="0" applyFont="1" applyBorder="1" applyProtection="1"/>
    <xf numFmtId="0" fontId="27" fillId="0" borderId="7" xfId="0" applyFont="1" applyBorder="1" applyAlignment="1" applyProtection="1">
      <alignment vertical="center"/>
    </xf>
    <xf numFmtId="0" fontId="10" fillId="0" borderId="6" xfId="0" applyFont="1" applyBorder="1" applyProtection="1"/>
    <xf numFmtId="0" fontId="27" fillId="0" borderId="2" xfId="0" applyFont="1" applyBorder="1" applyProtection="1"/>
    <xf numFmtId="0" fontId="27" fillId="0" borderId="0" xfId="0" applyFont="1" applyProtection="1"/>
    <xf numFmtId="0" fontId="27" fillId="0" borderId="1" xfId="0" applyFont="1" applyBorder="1" applyProtection="1"/>
    <xf numFmtId="0" fontId="25" fillId="0" borderId="1" xfId="0" applyFont="1" applyBorder="1" applyProtection="1"/>
    <xf numFmtId="0" fontId="27" fillId="0" borderId="3" xfId="0" applyFont="1" applyBorder="1" applyProtection="1"/>
    <xf numFmtId="0" fontId="25" fillId="0" borderId="3" xfId="0" applyFont="1" applyBorder="1" applyProtection="1"/>
    <xf numFmtId="0" fontId="27" fillId="0" borderId="5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right"/>
    </xf>
    <xf numFmtId="0" fontId="37" fillId="0" borderId="6" xfId="0" applyFont="1" applyBorder="1" applyAlignment="1" applyProtection="1">
      <alignment horizontal="right"/>
    </xf>
    <xf numFmtId="0" fontId="0" fillId="0" borderId="8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1" fontId="39" fillId="0" borderId="7" xfId="0" applyNumberFormat="1" applyFont="1" applyBorder="1" applyAlignment="1" applyProtection="1">
      <alignment horizontal="right"/>
    </xf>
    <xf numFmtId="0" fontId="37" fillId="0" borderId="7" xfId="0" applyFont="1" applyBorder="1" applyAlignment="1" applyProtection="1">
      <alignment horizontal="right"/>
    </xf>
    <xf numFmtId="0" fontId="0" fillId="0" borderId="5" xfId="0" applyBorder="1" applyAlignment="1" applyProtection="1">
      <alignment horizontal="right" wrapText="1"/>
    </xf>
    <xf numFmtId="0" fontId="12" fillId="0" borderId="5" xfId="0" applyFont="1" applyBorder="1" applyAlignment="1" applyProtection="1">
      <alignment horizontal="right" wrapText="1"/>
    </xf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0" fillId="0" borderId="6" xfId="0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0" fontId="34" fillId="0" borderId="5" xfId="0" applyFont="1" applyFill="1" applyBorder="1" applyProtection="1"/>
    <xf numFmtId="1" fontId="0" fillId="0" borderId="7" xfId="0" applyNumberFormat="1" applyFont="1" applyBorder="1" applyAlignment="1" applyProtection="1">
      <alignment horizontal="right"/>
    </xf>
    <xf numFmtId="0" fontId="8" fillId="11" borderId="0" xfId="0" applyFont="1" applyFill="1" applyAlignment="1" applyProtection="1"/>
    <xf numFmtId="0" fontId="8" fillId="0" borderId="0" xfId="0" applyFont="1" applyFill="1" applyAlignment="1" applyProtection="1"/>
    <xf numFmtId="0" fontId="10" fillId="12" borderId="0" xfId="0" applyFont="1" applyFill="1" applyProtection="1"/>
    <xf numFmtId="0" fontId="8" fillId="13" borderId="0" xfId="0" applyFont="1" applyFill="1" applyAlignment="1" applyProtection="1"/>
    <xf numFmtId="0" fontId="0" fillId="13" borderId="0" xfId="0" applyFill="1" applyAlignment="1" applyProtection="1">
      <alignment wrapText="1"/>
    </xf>
    <xf numFmtId="0" fontId="0" fillId="13" borderId="0" xfId="0" applyFont="1" applyFill="1" applyAlignment="1" applyProtection="1">
      <alignment wrapText="1"/>
    </xf>
    <xf numFmtId="0" fontId="0" fillId="13" borderId="0" xfId="0" applyFont="1" applyFill="1" applyAlignment="1" applyProtection="1">
      <alignment vertical="top" wrapText="1"/>
    </xf>
    <xf numFmtId="0" fontId="0" fillId="13" borderId="0" xfId="0" applyFill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40" fillId="0" borderId="0" xfId="0" applyFont="1" applyBorder="1" applyAlignment="1" applyProtection="1">
      <alignment vertical="top"/>
    </xf>
    <xf numFmtId="0" fontId="38" fillId="0" borderId="3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Alignment="1" applyProtection="1">
      <alignment vertical="top" wrapText="1"/>
    </xf>
    <xf numFmtId="0" fontId="38" fillId="0" borderId="4" xfId="0" applyFont="1" applyBorder="1" applyAlignment="1" applyProtection="1">
      <alignment vertical="top" wrapText="1"/>
    </xf>
    <xf numFmtId="49" fontId="13" fillId="16" borderId="5" xfId="0" applyNumberFormat="1" applyFont="1" applyFill="1" applyBorder="1" applyAlignment="1" applyProtection="1">
      <alignment horizontal="center" vertical="center"/>
      <protection locked="0"/>
    </xf>
    <xf numFmtId="0" fontId="11" fillId="16" borderId="5" xfId="0" applyFont="1" applyFill="1" applyBorder="1" applyProtection="1">
      <protection locked="0"/>
    </xf>
    <xf numFmtId="3" fontId="14" fillId="16" borderId="5" xfId="0" applyNumberFormat="1" applyFont="1" applyFill="1" applyBorder="1" applyAlignment="1" applyProtection="1">
      <alignment horizontal="center" vertical="center"/>
      <protection locked="0"/>
    </xf>
    <xf numFmtId="1" fontId="13" fillId="0" borderId="7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0" borderId="7" xfId="0" applyNumberFormat="1" applyFont="1" applyFill="1" applyBorder="1" applyAlignment="1" applyProtection="1">
      <alignment horizontal="center"/>
    </xf>
    <xf numFmtId="0" fontId="0" fillId="16" borderId="5" xfId="0" applyFont="1" applyFill="1" applyBorder="1" applyAlignment="1" applyProtection="1">
      <alignment horizontal="right"/>
      <protection locked="0"/>
    </xf>
    <xf numFmtId="0" fontId="0" fillId="16" borderId="5" xfId="0" applyFill="1" applyBorder="1" applyAlignment="1" applyProtection="1">
      <alignment horizontal="right" wrapText="1"/>
      <protection locked="0"/>
    </xf>
    <xf numFmtId="0" fontId="0" fillId="16" borderId="5" xfId="0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6" xfId="0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>
      <alignment horizontal="right"/>
    </xf>
    <xf numFmtId="1" fontId="13" fillId="0" borderId="3" xfId="0" applyNumberFormat="1" applyFont="1" applyFill="1" applyBorder="1" applyAlignment="1" applyProtection="1">
      <alignment horizontal="right" vertical="center"/>
    </xf>
    <xf numFmtId="1" fontId="13" fillId="0" borderId="0" xfId="0" applyNumberFormat="1" applyFont="1" applyFill="1" applyBorder="1" applyAlignment="1" applyProtection="1">
      <alignment horizontal="right" vertical="center"/>
    </xf>
    <xf numFmtId="1" fontId="13" fillId="0" borderId="7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Alignment="1" applyProtection="1">
      <alignment horizontal="right"/>
    </xf>
    <xf numFmtId="1" fontId="13" fillId="0" borderId="0" xfId="0" applyNumberFormat="1" applyFont="1" applyFill="1" applyBorder="1" applyAlignment="1" applyProtection="1">
      <alignment horizontal="right"/>
    </xf>
    <xf numFmtId="0" fontId="10" fillId="0" borderId="4" xfId="0" applyFont="1" applyFill="1" applyBorder="1" applyProtection="1"/>
    <xf numFmtId="0" fontId="34" fillId="0" borderId="5" xfId="0" applyFont="1" applyFill="1" applyBorder="1" applyAlignment="1" applyProtection="1">
      <alignment horizontal="center" vertical="center"/>
    </xf>
    <xf numFmtId="0" fontId="0" fillId="16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6" xfId="0" applyFont="1" applyBorder="1" applyAlignment="1" applyProtection="1">
      <alignment horizontal="center"/>
    </xf>
    <xf numFmtId="1" fontId="13" fillId="0" borderId="5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0" fillId="0" borderId="0" xfId="0" applyFont="1" applyProtection="1"/>
    <xf numFmtId="0" fontId="12" fillId="0" borderId="1" xfId="0" applyFont="1" applyBorder="1" applyProtection="1"/>
    <xf numFmtId="0" fontId="0" fillId="0" borderId="1" xfId="0" applyFont="1" applyBorder="1" applyProtection="1"/>
    <xf numFmtId="0" fontId="1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4" xfId="0" applyFont="1" applyBorder="1" applyAlignment="1" applyProtection="1">
      <alignment horizontal="center"/>
    </xf>
    <xf numFmtId="0" fontId="19" fillId="2" borderId="0" xfId="0" applyFont="1" applyFill="1" applyAlignment="1" applyProtection="1">
      <alignment horizontal="right" indent="1"/>
    </xf>
    <xf numFmtId="1" fontId="14" fillId="0" borderId="5" xfId="0" applyNumberFormat="1" applyFont="1" applyBorder="1" applyAlignment="1" applyProtection="1">
      <alignment horizontal="right"/>
    </xf>
    <xf numFmtId="1" fontId="13" fillId="16" borderId="5" xfId="0" applyNumberFormat="1" applyFont="1" applyFill="1" applyBorder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right"/>
    </xf>
    <xf numFmtId="1" fontId="13" fillId="0" borderId="6" xfId="0" applyNumberFormat="1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18" fillId="0" borderId="0" xfId="0" applyFont="1" applyProtection="1"/>
    <xf numFmtId="0" fontId="28" fillId="0" borderId="0" xfId="0" applyFont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0" borderId="0" xfId="0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1" fontId="13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8" fillId="0" borderId="0" xfId="0" applyFont="1" applyAlignment="1" applyProtection="1">
      <alignment wrapText="1"/>
    </xf>
    <xf numFmtId="1" fontId="13" fillId="0" borderId="0" xfId="0" applyNumberFormat="1" applyFont="1" applyBorder="1" applyAlignment="1" applyProtection="1">
      <alignment horizontal="right"/>
    </xf>
    <xf numFmtId="1" fontId="14" fillId="0" borderId="0" xfId="0" applyNumberFormat="1" applyFont="1" applyBorder="1" applyAlignment="1" applyProtection="1">
      <alignment horizontal="right"/>
    </xf>
    <xf numFmtId="0" fontId="38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right"/>
    </xf>
    <xf numFmtId="0" fontId="38" fillId="0" borderId="0" xfId="0" applyFont="1" applyAlignment="1" applyProtection="1">
      <alignment horizontal="right" wrapText="1"/>
    </xf>
    <xf numFmtId="1" fontId="0" fillId="0" borderId="6" xfId="0" applyNumberFormat="1" applyFont="1" applyBorder="1" applyAlignment="1" applyProtection="1">
      <alignment horizontal="right"/>
    </xf>
    <xf numFmtId="0" fontId="23" fillId="2" borderId="0" xfId="0" applyFont="1" applyFill="1" applyProtection="1"/>
    <xf numFmtId="0" fontId="12" fillId="0" borderId="0" xfId="0" applyFont="1" applyProtection="1"/>
    <xf numFmtId="0" fontId="22" fillId="2" borderId="0" xfId="0" applyFont="1" applyFill="1" applyProtection="1"/>
    <xf numFmtId="0" fontId="13" fillId="0" borderId="5" xfId="0" applyFont="1" applyBorder="1" applyAlignment="1" applyProtection="1">
      <alignment horizontal="center" vertical="center"/>
    </xf>
    <xf numFmtId="0" fontId="29" fillId="0" borderId="0" xfId="0" applyFont="1" applyFill="1" applyAlignment="1" applyProtection="1">
      <alignment wrapText="1"/>
    </xf>
    <xf numFmtId="0" fontId="0" fillId="0" borderId="0" xfId="0" applyFont="1" applyFill="1" applyProtection="1"/>
    <xf numFmtId="0" fontId="13" fillId="16" borderId="5" xfId="0" applyFont="1" applyFill="1" applyBorder="1" applyAlignment="1" applyProtection="1">
      <alignment horizontal="center" vertical="center"/>
    </xf>
    <xf numFmtId="1" fontId="0" fillId="16" borderId="5" xfId="0" applyNumberFormat="1" applyFont="1" applyFill="1" applyBorder="1" applyAlignment="1" applyProtection="1">
      <alignment horizontal="right"/>
      <protection locked="0"/>
    </xf>
    <xf numFmtId="1" fontId="12" fillId="0" borderId="5" xfId="0" applyNumberFormat="1" applyFont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right"/>
    </xf>
    <xf numFmtId="1" fontId="13" fillId="0" borderId="7" xfId="0" applyNumberFormat="1" applyFont="1" applyBorder="1" applyAlignment="1" applyProtection="1">
      <alignment horizontal="right" vertical="center"/>
    </xf>
    <xf numFmtId="1" fontId="13" fillId="0" borderId="6" xfId="0" applyNumberFormat="1" applyFont="1" applyFill="1" applyBorder="1" applyAlignment="1" applyProtection="1">
      <alignment horizontal="right" vertical="center"/>
    </xf>
    <xf numFmtId="1" fontId="13" fillId="0" borderId="0" xfId="0" applyNumberFormat="1" applyFont="1" applyFill="1" applyAlignment="1" applyProtection="1">
      <alignment horizontal="right" vertical="center"/>
    </xf>
    <xf numFmtId="1" fontId="13" fillId="0" borderId="0" xfId="0" applyNumberFormat="1" applyFont="1" applyAlignment="1" applyProtection="1">
      <alignment horizontal="right" vertical="center"/>
    </xf>
    <xf numFmtId="1" fontId="13" fillId="0" borderId="6" xfId="0" applyNumberFormat="1" applyFont="1" applyBorder="1" applyAlignment="1" applyProtection="1">
      <alignment horizontal="right" vertical="center"/>
    </xf>
    <xf numFmtId="1" fontId="13" fillId="0" borderId="0" xfId="0" applyNumberFormat="1" applyFont="1" applyBorder="1" applyAlignment="1" applyProtection="1">
      <alignment horizontal="right" vertical="center"/>
    </xf>
    <xf numFmtId="1" fontId="14" fillId="0" borderId="3" xfId="0" applyNumberFormat="1" applyFont="1" applyBorder="1" applyAlignment="1" applyProtection="1">
      <alignment horizontal="right" vertical="center"/>
    </xf>
    <xf numFmtId="1" fontId="13" fillId="0" borderId="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0" fillId="0" borderId="4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0" fillId="0" borderId="0" xfId="0" applyFont="1" applyProtection="1"/>
    <xf numFmtId="0" fontId="11" fillId="2" borderId="0" xfId="0" applyFont="1" applyFill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0" fillId="2" borderId="0" xfId="0" applyFont="1" applyFill="1" applyProtection="1"/>
    <xf numFmtId="1" fontId="13" fillId="0" borderId="6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1" fontId="13" fillId="0" borderId="0" xfId="0" applyNumberFormat="1" applyFont="1" applyBorder="1" applyAlignment="1" applyProtection="1">
      <alignment horizontal="right"/>
    </xf>
    <xf numFmtId="0" fontId="22" fillId="2" borderId="0" xfId="0" applyFont="1" applyFill="1" applyProtection="1"/>
    <xf numFmtId="0" fontId="23" fillId="2" borderId="0" xfId="0" applyFont="1" applyFill="1" applyProtection="1"/>
    <xf numFmtId="0" fontId="12" fillId="0" borderId="0" xfId="0" applyFont="1" applyProtection="1"/>
    <xf numFmtId="1" fontId="13" fillId="16" borderId="5" xfId="0" applyNumberFormat="1" applyFont="1" applyFill="1" applyBorder="1" applyAlignment="1" applyProtection="1">
      <alignment horizontal="right" vertical="center"/>
      <protection locked="0"/>
    </xf>
    <xf numFmtId="1" fontId="14" fillId="0" borderId="5" xfId="0" applyNumberFormat="1" applyFont="1" applyBorder="1" applyAlignment="1" applyProtection="1">
      <alignment horizontal="right" vertical="center"/>
    </xf>
    <xf numFmtId="1" fontId="14" fillId="0" borderId="8" xfId="0" applyNumberFormat="1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10" fillId="10" borderId="0" xfId="0" applyFont="1" applyFill="1" applyAlignment="1" applyProtection="1">
      <alignment horizontal="center"/>
    </xf>
    <xf numFmtId="0" fontId="24" fillId="4" borderId="0" xfId="0" applyFont="1" applyFill="1" applyProtection="1"/>
    <xf numFmtId="1" fontId="13" fillId="16" borderId="8" xfId="0" applyNumberFormat="1" applyFont="1" applyFill="1" applyBorder="1" applyAlignment="1" applyProtection="1">
      <protection locked="0"/>
    </xf>
    <xf numFmtId="0" fontId="25" fillId="0" borderId="2" xfId="0" applyFont="1" applyBorder="1" applyAlignment="1" applyProtection="1">
      <alignment horizontal="center"/>
    </xf>
    <xf numFmtId="1" fontId="13" fillId="16" borderId="5" xfId="0" applyNumberFormat="1" applyFont="1" applyFill="1" applyBorder="1" applyAlignment="1" applyProtection="1">
      <protection locked="0"/>
    </xf>
    <xf numFmtId="1" fontId="13" fillId="0" borderId="5" xfId="0" applyNumberFormat="1" applyFont="1" applyBorder="1" applyAlignment="1" applyProtection="1"/>
    <xf numFmtId="0" fontId="25" fillId="0" borderId="0" xfId="0" applyFont="1" applyAlignment="1" applyProtection="1">
      <alignment horizontal="center"/>
    </xf>
    <xf numFmtId="1" fontId="14" fillId="0" borderId="8" xfId="0" applyNumberFormat="1" applyFont="1" applyBorder="1" applyAlignment="1" applyProtection="1"/>
    <xf numFmtId="1" fontId="14" fillId="0" borderId="5" xfId="0" applyNumberFormat="1" applyFont="1" applyBorder="1" applyAlignment="1" applyProtection="1"/>
    <xf numFmtId="1" fontId="25" fillId="0" borderId="3" xfId="0" applyNumberFormat="1" applyFont="1" applyBorder="1" applyProtection="1"/>
    <xf numFmtId="1" fontId="25" fillId="0" borderId="0" xfId="0" applyNumberFormat="1" applyFont="1" applyProtection="1"/>
    <xf numFmtId="0" fontId="26" fillId="0" borderId="4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26" fillId="0" borderId="6" xfId="0" applyFont="1" applyBorder="1" applyAlignment="1" applyProtection="1"/>
    <xf numFmtId="0" fontId="13" fillId="0" borderId="6" xfId="0" applyFont="1" applyBorder="1" applyAlignment="1" applyProtection="1"/>
    <xf numFmtId="0" fontId="26" fillId="0" borderId="0" xfId="0" applyFont="1" applyProtection="1"/>
    <xf numFmtId="0" fontId="25" fillId="0" borderId="3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justify" vertical="top" wrapText="1"/>
    </xf>
    <xf numFmtId="0" fontId="13" fillId="0" borderId="7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1" fontId="13" fillId="16" borderId="8" xfId="0" applyNumberFormat="1" applyFont="1" applyFill="1" applyBorder="1" applyAlignment="1" applyProtection="1">
      <alignment horizontal="right" vertical="center"/>
      <protection locked="0"/>
    </xf>
    <xf numFmtId="0" fontId="52" fillId="0" borderId="0" xfId="0" applyFont="1" applyFill="1" applyAlignment="1" applyProtection="1">
      <alignment horizontal="right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1" fontId="13" fillId="0" borderId="5" xfId="0" applyNumberFormat="1" applyFont="1" applyBorder="1" applyAlignment="1" applyProtection="1">
      <alignment horizontal="right" vertical="center"/>
    </xf>
    <xf numFmtId="0" fontId="24" fillId="4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" fontId="13" fillId="0" borderId="7" xfId="0" applyNumberFormat="1" applyFont="1" applyBorder="1" applyAlignment="1" applyProtection="1">
      <alignment horizontal="center" vertical="center"/>
    </xf>
    <xf numFmtId="1" fontId="13" fillId="0" borderId="0" xfId="0" applyNumberFormat="1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1" fontId="0" fillId="16" borderId="5" xfId="0" applyNumberFormat="1" applyFont="1" applyFill="1" applyBorder="1" applyAlignment="1" applyProtection="1">
      <alignment horizontal="right"/>
      <protection locked="0"/>
    </xf>
    <xf numFmtId="1" fontId="12" fillId="0" borderId="5" xfId="0" applyNumberFormat="1" applyFont="1" applyBorder="1" applyAlignment="1" applyProtection="1">
      <alignment horizontal="right"/>
    </xf>
    <xf numFmtId="1" fontId="0" fillId="0" borderId="5" xfId="0" applyNumberFormat="1" applyFont="1" applyFill="1" applyBorder="1" applyAlignment="1" applyProtection="1">
      <alignment horizontal="right"/>
    </xf>
    <xf numFmtId="0" fontId="2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1" fontId="13" fillId="0" borderId="5" xfId="0" applyNumberFormat="1" applyFont="1" applyBorder="1" applyAlignment="1" applyProtection="1">
      <alignment horizontal="center"/>
    </xf>
    <xf numFmtId="1" fontId="13" fillId="0" borderId="6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49" fontId="14" fillId="16" borderId="8" xfId="0" applyNumberFormat="1" applyFont="1" applyFill="1" applyBorder="1" applyAlignment="1" applyProtection="1">
      <alignment horizontal="center" vertical="center"/>
      <protection locked="0"/>
    </xf>
    <xf numFmtId="49" fontId="14" fillId="16" borderId="6" xfId="0" applyNumberFormat="1" applyFont="1" applyFill="1" applyBorder="1" applyAlignment="1" applyProtection="1">
      <alignment horizontal="center" vertical="center"/>
      <protection locked="0"/>
    </xf>
    <xf numFmtId="49" fontId="14" fillId="16" borderId="9" xfId="0" applyNumberFormat="1" applyFont="1" applyFill="1" applyBorder="1" applyAlignment="1" applyProtection="1">
      <alignment horizontal="center" vertical="center"/>
      <protection locked="0"/>
    </xf>
    <xf numFmtId="49" fontId="13" fillId="16" borderId="8" xfId="0" applyNumberFormat="1" applyFont="1" applyFill="1" applyBorder="1" applyAlignment="1" applyProtection="1">
      <alignment horizontal="center" vertical="center"/>
    </xf>
    <xf numFmtId="49" fontId="13" fillId="16" borderId="6" xfId="0" applyNumberFormat="1" applyFont="1" applyFill="1" applyBorder="1" applyAlignment="1" applyProtection="1">
      <alignment horizontal="center" vertical="center"/>
    </xf>
    <xf numFmtId="49" fontId="13" fillId="16" borderId="9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41" fillId="0" borderId="0" xfId="0" applyFont="1" applyAlignment="1" applyProtection="1">
      <alignment wrapText="1"/>
    </xf>
    <xf numFmtId="0" fontId="19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0" fontId="15" fillId="3" borderId="0" xfId="0" applyFont="1" applyFill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2" fillId="0" borderId="0" xfId="0" applyFont="1" applyAlignment="1" applyProtection="1">
      <alignment horizontal="center"/>
    </xf>
    <xf numFmtId="49" fontId="14" fillId="16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 indent="1"/>
    </xf>
    <xf numFmtId="0" fontId="12" fillId="0" borderId="1" xfId="0" applyFont="1" applyBorder="1" applyAlignment="1" applyProtection="1">
      <alignment horizontal="right" inden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</xf>
    <xf numFmtId="0" fontId="0" fillId="0" borderId="0" xfId="0" applyFont="1" applyProtection="1"/>
    <xf numFmtId="0" fontId="43" fillId="0" borderId="4" xfId="0" applyFont="1" applyBorder="1" applyAlignment="1" applyProtection="1">
      <alignment horizontal="left" vertical="center"/>
    </xf>
    <xf numFmtId="0" fontId="12" fillId="0" borderId="1" xfId="0" applyFont="1" applyBorder="1" applyProtection="1"/>
    <xf numFmtId="0" fontId="0" fillId="0" borderId="1" xfId="0" applyFont="1" applyBorder="1" applyProtection="1"/>
    <xf numFmtId="1" fontId="13" fillId="16" borderId="5" xfId="0" applyNumberFormat="1" applyFont="1" applyFill="1" applyBorder="1" applyAlignment="1" applyProtection="1">
      <alignment horizontal="right" vertical="center"/>
    </xf>
    <xf numFmtId="1" fontId="13" fillId="16" borderId="6" xfId="0" applyNumberFormat="1" applyFont="1" applyFill="1" applyBorder="1" applyAlignment="1" applyProtection="1">
      <alignment horizontal="right" vertical="center"/>
    </xf>
    <xf numFmtId="1" fontId="13" fillId="16" borderId="9" xfId="0" applyNumberFormat="1" applyFont="1" applyFill="1" applyBorder="1" applyAlignment="1" applyProtection="1">
      <alignment horizontal="right" vertical="center"/>
    </xf>
    <xf numFmtId="1" fontId="13" fillId="16" borderId="5" xfId="0" applyNumberFormat="1" applyFont="1" applyFill="1" applyBorder="1" applyAlignment="1" applyProtection="1">
      <alignment horizontal="center" vertical="center"/>
    </xf>
    <xf numFmtId="1" fontId="13" fillId="16" borderId="9" xfId="0" applyNumberFormat="1" applyFont="1" applyFill="1" applyBorder="1" applyAlignment="1" applyProtection="1">
      <alignment horizontal="center" vertical="center"/>
    </xf>
    <xf numFmtId="1" fontId="13" fillId="16" borderId="5" xfId="0" applyNumberFormat="1" applyFont="1" applyFill="1" applyBorder="1" applyAlignment="1" applyProtection="1">
      <alignment horizontal="right" vertical="center" wrapText="1"/>
    </xf>
    <xf numFmtId="1" fontId="13" fillId="16" borderId="6" xfId="0" applyNumberFormat="1" applyFont="1" applyFill="1" applyBorder="1" applyAlignment="1" applyProtection="1">
      <alignment horizontal="right" vertical="center" wrapText="1"/>
    </xf>
    <xf numFmtId="1" fontId="13" fillId="16" borderId="9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0" fillId="4" borderId="5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right" indent="1"/>
    </xf>
    <xf numFmtId="0" fontId="0" fillId="0" borderId="2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4" xfId="0" applyFont="1" applyBorder="1" applyAlignment="1" applyProtection="1">
      <alignment horizontal="center"/>
    </xf>
    <xf numFmtId="0" fontId="12" fillId="14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right" indent="1"/>
    </xf>
    <xf numFmtId="0" fontId="2" fillId="10" borderId="0" xfId="0" applyFont="1" applyFill="1" applyAlignment="1" applyProtection="1">
      <alignment horizontal="left" vertical="top" wrapText="1"/>
    </xf>
    <xf numFmtId="0" fontId="0" fillId="10" borderId="0" xfId="0" applyFont="1" applyFill="1" applyAlignment="1" applyProtection="1">
      <alignment horizontal="left" vertical="top" wrapText="1"/>
    </xf>
    <xf numFmtId="1" fontId="14" fillId="0" borderId="8" xfId="0" applyNumberFormat="1" applyFont="1" applyBorder="1" applyAlignment="1" applyProtection="1">
      <alignment horizontal="right"/>
    </xf>
    <xf numFmtId="1" fontId="14" fillId="0" borderId="6" xfId="0" applyNumberFormat="1" applyFont="1" applyBorder="1" applyAlignment="1" applyProtection="1">
      <alignment horizontal="right"/>
    </xf>
    <xf numFmtId="1" fontId="14" fillId="0" borderId="9" xfId="0" applyNumberFormat="1" applyFont="1" applyBorder="1" applyAlignment="1" applyProtection="1">
      <alignment horizontal="right"/>
    </xf>
    <xf numFmtId="0" fontId="13" fillId="0" borderId="8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1" fontId="14" fillId="0" borderId="5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justify" vertical="top" wrapText="1"/>
    </xf>
    <xf numFmtId="0" fontId="18" fillId="0" borderId="0" xfId="0" applyFont="1" applyAlignment="1" applyProtection="1">
      <alignment horizontal="justify" vertical="top" wrapText="1"/>
    </xf>
    <xf numFmtId="0" fontId="12" fillId="0" borderId="0" xfId="0" applyFont="1" applyAlignment="1" applyProtection="1">
      <alignment horizontal="center" vertical="center"/>
    </xf>
    <xf numFmtId="1" fontId="14" fillId="0" borderId="8" xfId="0" applyNumberFormat="1" applyFont="1" applyBorder="1" applyAlignment="1" applyProtection="1">
      <alignment horizontal="right" vertical="center"/>
    </xf>
    <xf numFmtId="1" fontId="14" fillId="0" borderId="6" xfId="0" applyNumberFormat="1" applyFont="1" applyBorder="1" applyAlignment="1" applyProtection="1">
      <alignment horizontal="right" vertical="center"/>
    </xf>
    <xf numFmtId="1" fontId="14" fillId="0" borderId="9" xfId="0" applyNumberFormat="1" applyFont="1" applyBorder="1" applyAlignment="1" applyProtection="1">
      <alignment horizontal="right" vertical="center"/>
    </xf>
    <xf numFmtId="1" fontId="14" fillId="0" borderId="5" xfId="0" applyNumberFormat="1" applyFont="1" applyBorder="1" applyAlignment="1" applyProtection="1">
      <alignment horizontal="right" vertical="center"/>
    </xf>
    <xf numFmtId="0" fontId="29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right" wrapText="1"/>
    </xf>
    <xf numFmtId="0" fontId="2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horizontal="center" wrapText="1"/>
    </xf>
    <xf numFmtId="1" fontId="13" fillId="16" borderId="8" xfId="0" applyNumberFormat="1" applyFont="1" applyFill="1" applyBorder="1" applyAlignment="1" applyProtection="1">
      <alignment horizontal="right"/>
      <protection locked="0"/>
    </xf>
    <xf numFmtId="1" fontId="13" fillId="16" borderId="6" xfId="0" applyNumberFormat="1" applyFont="1" applyFill="1" applyBorder="1" applyAlignment="1" applyProtection="1">
      <alignment horizontal="right"/>
      <protection locked="0"/>
    </xf>
    <xf numFmtId="1" fontId="13" fillId="16" borderId="9" xfId="0" applyNumberFormat="1" applyFont="1" applyFill="1" applyBorder="1" applyAlignment="1" applyProtection="1">
      <alignment horizontal="right"/>
      <protection locked="0"/>
    </xf>
    <xf numFmtId="1" fontId="14" fillId="16" borderId="5" xfId="0" applyNumberFormat="1" applyFont="1" applyFill="1" applyBorder="1" applyAlignment="1" applyProtection="1">
      <alignment horizontal="right"/>
      <protection locked="0"/>
    </xf>
    <xf numFmtId="1" fontId="14" fillId="16" borderId="9" xfId="0" applyNumberFormat="1" applyFont="1" applyFill="1" applyBorder="1" applyAlignment="1" applyProtection="1">
      <alignment horizontal="right"/>
      <protection locked="0"/>
    </xf>
    <xf numFmtId="1" fontId="13" fillId="16" borderId="5" xfId="0" applyNumberFormat="1" applyFont="1" applyFill="1" applyBorder="1" applyAlignment="1" applyProtection="1">
      <alignment horizontal="right"/>
    </xf>
    <xf numFmtId="1" fontId="13" fillId="16" borderId="6" xfId="0" applyNumberFormat="1" applyFont="1" applyFill="1" applyBorder="1" applyAlignment="1" applyProtection="1">
      <alignment horizontal="right"/>
    </xf>
    <xf numFmtId="1" fontId="13" fillId="16" borderId="9" xfId="0" applyNumberFormat="1" applyFont="1" applyFill="1" applyBorder="1" applyAlignment="1" applyProtection="1">
      <alignment horizontal="right"/>
    </xf>
    <xf numFmtId="1" fontId="13" fillId="16" borderId="5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0" fillId="16" borderId="8" xfId="0" applyFont="1" applyFill="1" applyBorder="1" applyAlignment="1" applyProtection="1">
      <alignment horizontal="right"/>
      <protection locked="0"/>
    </xf>
    <xf numFmtId="0" fontId="0" fillId="16" borderId="6" xfId="0" applyFont="1" applyFill="1" applyBorder="1" applyAlignment="1" applyProtection="1">
      <alignment horizontal="right"/>
      <protection locked="0"/>
    </xf>
    <xf numFmtId="0" fontId="0" fillId="16" borderId="9" xfId="0" applyFont="1" applyFill="1" applyBorder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right"/>
    </xf>
    <xf numFmtId="0" fontId="44" fillId="10" borderId="0" xfId="0" applyFont="1" applyFill="1" applyAlignment="1" applyProtection="1">
      <alignment horizontal="center" wrapText="1"/>
    </xf>
    <xf numFmtId="0" fontId="44" fillId="10" borderId="4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 wrapText="1"/>
    </xf>
    <xf numFmtId="0" fontId="0" fillId="0" borderId="4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left" vertical="top" wrapText="1"/>
    </xf>
    <xf numFmtId="1" fontId="13" fillId="0" borderId="5" xfId="0" applyNumberFormat="1" applyFont="1" applyBorder="1" applyAlignment="1" applyProtection="1">
      <alignment horizontal="right"/>
    </xf>
    <xf numFmtId="1" fontId="13" fillId="0" borderId="6" xfId="0" applyNumberFormat="1" applyFont="1" applyBorder="1" applyAlignment="1" applyProtection="1">
      <alignment horizontal="right"/>
    </xf>
    <xf numFmtId="1" fontId="13" fillId="0" borderId="9" xfId="0" applyNumberFormat="1" applyFont="1" applyBorder="1" applyAlignment="1" applyProtection="1">
      <alignment horizontal="right"/>
    </xf>
    <xf numFmtId="0" fontId="13" fillId="0" borderId="5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 vertical="center"/>
    </xf>
    <xf numFmtId="0" fontId="45" fillId="0" borderId="11" xfId="0" applyFont="1" applyBorder="1" applyAlignment="1" applyProtection="1">
      <alignment horizontal="center" vertical="center"/>
    </xf>
    <xf numFmtId="164" fontId="46" fillId="6" borderId="5" xfId="0" applyNumberFormat="1" applyFont="1" applyFill="1" applyBorder="1" applyAlignment="1" applyProtection="1">
      <alignment horizontal="center" vertical="center"/>
    </xf>
    <xf numFmtId="0" fontId="45" fillId="7" borderId="5" xfId="0" applyFont="1" applyFill="1" applyBorder="1" applyAlignment="1" applyProtection="1">
      <alignment horizontal="center" vertical="center" wrapText="1"/>
    </xf>
    <xf numFmtId="1" fontId="14" fillId="7" borderId="9" xfId="0" applyNumberFormat="1" applyFont="1" applyFill="1" applyBorder="1" applyAlignment="1" applyProtection="1">
      <alignment horizontal="right"/>
    </xf>
    <xf numFmtId="1" fontId="14" fillId="7" borderId="5" xfId="0" applyNumberFormat="1" applyFont="1" applyFill="1" applyBorder="1" applyAlignment="1" applyProtection="1">
      <alignment horizontal="right"/>
    </xf>
    <xf numFmtId="164" fontId="24" fillId="6" borderId="5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/>
    </xf>
    <xf numFmtId="1" fontId="13" fillId="0" borderId="5" xfId="0" applyNumberFormat="1" applyFont="1" applyFill="1" applyBorder="1" applyAlignment="1" applyProtection="1">
      <alignment horizontal="right"/>
    </xf>
    <xf numFmtId="0" fontId="22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23" fillId="2" borderId="0" xfId="0" applyFont="1" applyFill="1" applyAlignment="1" applyProtection="1">
      <alignment horizontal="left"/>
    </xf>
    <xf numFmtId="164" fontId="1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17" fillId="0" borderId="4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 wrapText="1"/>
    </xf>
    <xf numFmtId="0" fontId="28" fillId="0" borderId="4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top"/>
    </xf>
    <xf numFmtId="0" fontId="0" fillId="16" borderId="4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 wrapText="1"/>
    </xf>
    <xf numFmtId="0" fontId="40" fillId="0" borderId="0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right"/>
    </xf>
    <xf numFmtId="0" fontId="12" fillId="0" borderId="1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 wrapText="1"/>
    </xf>
    <xf numFmtId="0" fontId="0" fillId="0" borderId="1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/>
    </xf>
    <xf numFmtId="1" fontId="13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" fontId="0" fillId="16" borderId="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Alignment="1" applyProtection="1">
      <alignment wrapText="1"/>
    </xf>
    <xf numFmtId="0" fontId="28" fillId="0" borderId="1" xfId="0" applyFont="1" applyBorder="1" applyAlignment="1" applyProtection="1">
      <alignment wrapText="1"/>
    </xf>
    <xf numFmtId="1" fontId="13" fillId="0" borderId="0" xfId="0" applyNumberFormat="1" applyFont="1" applyBorder="1" applyAlignment="1" applyProtection="1">
      <alignment horizontal="right"/>
    </xf>
    <xf numFmtId="1" fontId="14" fillId="0" borderId="0" xfId="0" applyNumberFormat="1" applyFont="1" applyBorder="1" applyAlignment="1" applyProtection="1">
      <alignment horizontal="right"/>
    </xf>
    <xf numFmtId="0" fontId="28" fillId="0" borderId="0" xfId="0" applyFont="1" applyBorder="1" applyAlignment="1" applyProtection="1">
      <alignment wrapText="1"/>
    </xf>
    <xf numFmtId="0" fontId="38" fillId="0" borderId="0" xfId="0" applyFont="1" applyBorder="1" applyAlignment="1" applyProtection="1">
      <alignment horizontal="righ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right"/>
    </xf>
    <xf numFmtId="1" fontId="12" fillId="0" borderId="8" xfId="0" applyNumberFormat="1" applyFont="1" applyBorder="1" applyAlignment="1" applyProtection="1">
      <alignment horizontal="right"/>
    </xf>
    <xf numFmtId="1" fontId="12" fillId="0" borderId="6" xfId="0" applyNumberFormat="1" applyFont="1" applyBorder="1" applyAlignment="1" applyProtection="1">
      <alignment horizontal="right"/>
    </xf>
    <xf numFmtId="1" fontId="12" fillId="0" borderId="9" xfId="0" applyNumberFormat="1" applyFont="1" applyBorder="1" applyAlignment="1" applyProtection="1">
      <alignment horizontal="right"/>
    </xf>
    <xf numFmtId="1" fontId="12" fillId="0" borderId="5" xfId="0" applyNumberFormat="1" applyFont="1" applyBorder="1" applyAlignment="1" applyProtection="1">
      <alignment horizontal="right"/>
    </xf>
    <xf numFmtId="0" fontId="12" fillId="15" borderId="0" xfId="0" applyFont="1" applyFill="1" applyAlignment="1" applyProtection="1">
      <alignment horizontal="center" wrapText="1"/>
    </xf>
    <xf numFmtId="0" fontId="47" fillId="0" borderId="0" xfId="0" applyFont="1" applyAlignment="1" applyProtection="1">
      <alignment horizontal="right" wrapText="1"/>
    </xf>
    <xf numFmtId="0" fontId="47" fillId="0" borderId="0" xfId="0" applyFont="1" applyAlignment="1" applyProtection="1">
      <alignment horizontal="left" wrapText="1"/>
    </xf>
    <xf numFmtId="0" fontId="47" fillId="0" borderId="0" xfId="0" applyFont="1" applyAlignment="1" applyProtection="1">
      <alignment horizontal="right" vertical="top" wrapText="1"/>
    </xf>
    <xf numFmtId="0" fontId="47" fillId="0" borderId="4" xfId="0" applyFont="1" applyBorder="1" applyAlignment="1" applyProtection="1">
      <alignment horizontal="right" vertical="top" wrapText="1"/>
    </xf>
    <xf numFmtId="0" fontId="47" fillId="0" borderId="0" xfId="0" applyFont="1" applyBorder="1" applyAlignment="1" applyProtection="1">
      <alignment horizontal="right" vertical="top" wrapText="1"/>
    </xf>
    <xf numFmtId="0" fontId="12" fillId="0" borderId="0" xfId="0" applyFont="1" applyAlignment="1" applyProtection="1">
      <alignment horizontal="justify" vertical="top" wrapText="1"/>
    </xf>
    <xf numFmtId="0" fontId="38" fillId="0" borderId="0" xfId="0" applyFont="1" applyAlignment="1" applyProtection="1">
      <alignment horizontal="right" wrapText="1"/>
    </xf>
    <xf numFmtId="0" fontId="38" fillId="0" borderId="0" xfId="0" applyFont="1" applyAlignment="1" applyProtection="1">
      <alignment horizontal="left" wrapText="1"/>
    </xf>
    <xf numFmtId="0" fontId="38" fillId="0" borderId="0" xfId="0" applyFont="1" applyAlignment="1" applyProtection="1">
      <alignment horizontal="right" vertical="top" wrapText="1"/>
    </xf>
    <xf numFmtId="0" fontId="12" fillId="7" borderId="0" xfId="0" applyFont="1" applyFill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1" fontId="0" fillId="0" borderId="5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left" vertical="top" wrapText="1"/>
    </xf>
    <xf numFmtId="1" fontId="13" fillId="16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left"/>
    </xf>
    <xf numFmtId="1" fontId="0" fillId="0" borderId="5" xfId="0" applyNumberFormat="1" applyFont="1" applyBorder="1" applyAlignment="1" applyProtection="1">
      <alignment horizontal="right"/>
    </xf>
    <xf numFmtId="1" fontId="0" fillId="0" borderId="6" xfId="0" applyNumberFormat="1" applyFont="1" applyBorder="1" applyAlignment="1" applyProtection="1">
      <alignment horizontal="right"/>
    </xf>
    <xf numFmtId="1" fontId="0" fillId="0" borderId="9" xfId="0" applyNumberFormat="1" applyFont="1" applyBorder="1" applyAlignment="1" applyProtection="1">
      <alignment horizontal="right"/>
    </xf>
    <xf numFmtId="1" fontId="13" fillId="16" borderId="6" xfId="0" applyNumberFormat="1" applyFont="1" applyFill="1" applyBorder="1" applyAlignment="1" applyProtection="1">
      <alignment horizontal="right" vertical="center"/>
      <protection locked="0"/>
    </xf>
    <xf numFmtId="1" fontId="13" fillId="16" borderId="9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Protection="1"/>
    <xf numFmtId="0" fontId="23" fillId="2" borderId="0" xfId="0" applyFont="1" applyFill="1" applyProtection="1"/>
    <xf numFmtId="0" fontId="12" fillId="2" borderId="0" xfId="0" applyFont="1" applyFill="1" applyAlignment="1" applyProtection="1">
      <alignment horizontal="center"/>
    </xf>
    <xf numFmtId="0" fontId="12" fillId="0" borderId="0" xfId="0" applyFont="1" applyProtection="1"/>
    <xf numFmtId="0" fontId="38" fillId="0" borderId="0" xfId="0" applyFont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165" fontId="48" fillId="16" borderId="5" xfId="0" applyNumberFormat="1" applyFont="1" applyFill="1" applyBorder="1" applyAlignment="1" applyProtection="1">
      <alignment horizontal="center"/>
      <protection locked="0"/>
    </xf>
    <xf numFmtId="165" fontId="48" fillId="17" borderId="5" xfId="0" applyNumberFormat="1" applyFont="1" applyFill="1" applyBorder="1" applyAlignment="1" applyProtection="1">
      <alignment horizontal="center"/>
    </xf>
    <xf numFmtId="165" fontId="48" fillId="0" borderId="5" xfId="0" applyNumberFormat="1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34" fillId="0" borderId="4" xfId="0" applyFont="1" applyFill="1" applyBorder="1" applyAlignment="1" applyProtection="1">
      <alignment horizontal="left"/>
    </xf>
    <xf numFmtId="0" fontId="12" fillId="0" borderId="3" xfId="0" applyFont="1" applyBorder="1" applyAlignment="1" applyProtection="1">
      <alignment horizontal="center"/>
    </xf>
    <xf numFmtId="49" fontId="13" fillId="0" borderId="6" xfId="0" applyNumberFormat="1" applyFont="1" applyBorder="1" applyAlignment="1" applyProtection="1">
      <alignment horizontal="center"/>
    </xf>
    <xf numFmtId="0" fontId="13" fillId="16" borderId="4" xfId="0" applyFont="1" applyFill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left"/>
    </xf>
    <xf numFmtId="49" fontId="13" fillId="0" borderId="6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228600</xdr:colOff>
      <xdr:row>0</xdr:row>
      <xdr:rowOff>123825</xdr:rowOff>
    </xdr:from>
    <xdr:to>
      <xdr:col>19</xdr:col>
      <xdr:colOff>1695450</xdr:colOff>
      <xdr:row>4</xdr:row>
      <xdr:rowOff>161925</xdr:rowOff>
    </xdr:to>
    <xdr:pic>
      <xdr:nvPicPr>
        <xdr:cNvPr id="142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123825"/>
          <a:ext cx="14668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19050</xdr:colOff>
      <xdr:row>0</xdr:row>
      <xdr:rowOff>133350</xdr:rowOff>
    </xdr:from>
    <xdr:to>
      <xdr:col>1</xdr:col>
      <xdr:colOff>1295400</xdr:colOff>
      <xdr:row>4</xdr:row>
      <xdr:rowOff>152400</xdr:rowOff>
    </xdr:to>
    <xdr:pic>
      <xdr:nvPicPr>
        <xdr:cNvPr id="1424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133350"/>
          <a:ext cx="1276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21</xdr:col>
      <xdr:colOff>142875</xdr:colOff>
      <xdr:row>53</xdr:row>
      <xdr:rowOff>66675</xdr:rowOff>
    </xdr:to>
    <xdr:sp macro="" textlink="">
      <xdr:nvSpPr>
        <xdr:cNvPr id="1425" name="Rectangle 2" hidden="1"/>
        <xdr:cNvSpPr>
          <a:spLocks noSelect="1" noChangeArrowheads="1"/>
        </xdr:cNvSpPr>
      </xdr:nvSpPr>
      <xdr:spPr bwMode="auto">
        <a:xfrm>
          <a:off x="0" y="0"/>
          <a:ext cx="9525000" cy="992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142875</xdr:colOff>
      <xdr:row>53</xdr:row>
      <xdr:rowOff>66675</xdr:rowOff>
    </xdr:to>
    <xdr:sp macro="" textlink="">
      <xdr:nvSpPr>
        <xdr:cNvPr id="1426" name="Rectangle 2" hidden="1"/>
        <xdr:cNvSpPr>
          <a:spLocks noSelect="1" noChangeArrowheads="1"/>
        </xdr:cNvSpPr>
      </xdr:nvSpPr>
      <xdr:spPr bwMode="auto">
        <a:xfrm>
          <a:off x="0" y="0"/>
          <a:ext cx="9525000" cy="992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247650</xdr:colOff>
      <xdr:row>50</xdr:row>
      <xdr:rowOff>76200</xdr:rowOff>
    </xdr:to>
    <xdr:sp macro="" textlink="">
      <xdr:nvSpPr>
        <xdr:cNvPr id="2075" name="Rectangle 2" hidden="1"/>
        <xdr:cNvSpPr>
          <a:spLocks noSelect="1" noChangeArrowheads="1"/>
        </xdr:cNvSpPr>
      </xdr:nvSpPr>
      <xdr:spPr bwMode="auto">
        <a:xfrm>
          <a:off x="0" y="0"/>
          <a:ext cx="9525000" cy="933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22</xdr:row>
      <xdr:rowOff>76200</xdr:rowOff>
    </xdr:from>
    <xdr:to>
      <xdr:col>8</xdr:col>
      <xdr:colOff>0</xdr:colOff>
      <xdr:row>28</xdr:row>
      <xdr:rowOff>85725</xdr:rowOff>
    </xdr:to>
    <xdr:pic>
      <xdr:nvPicPr>
        <xdr:cNvPr id="5225" name="image0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4267200"/>
          <a:ext cx="3200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12</xdr:col>
      <xdr:colOff>161925</xdr:colOff>
      <xdr:row>22</xdr:row>
      <xdr:rowOff>123825</xdr:rowOff>
    </xdr:from>
    <xdr:to>
      <xdr:col>29</xdr:col>
      <xdr:colOff>114300</xdr:colOff>
      <xdr:row>28</xdr:row>
      <xdr:rowOff>57150</xdr:rowOff>
    </xdr:to>
    <xdr:pic>
      <xdr:nvPicPr>
        <xdr:cNvPr id="5226" name="image0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4314825"/>
          <a:ext cx="33528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19050</xdr:colOff>
      <xdr:row>29</xdr:row>
      <xdr:rowOff>104775</xdr:rowOff>
    </xdr:from>
    <xdr:to>
      <xdr:col>18</xdr:col>
      <xdr:colOff>123825</xdr:colOff>
      <xdr:row>35</xdr:row>
      <xdr:rowOff>66675</xdr:rowOff>
    </xdr:to>
    <xdr:pic>
      <xdr:nvPicPr>
        <xdr:cNvPr id="5227" name="image0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43275" y="5648325"/>
          <a:ext cx="33718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20</xdr:col>
      <xdr:colOff>95250</xdr:colOff>
      <xdr:row>46</xdr:row>
      <xdr:rowOff>76200</xdr:rowOff>
    </xdr:to>
    <xdr:sp macro="" textlink="">
      <xdr:nvSpPr>
        <xdr:cNvPr id="5228" name="Rectangle 2" hidden="1"/>
        <xdr:cNvSpPr>
          <a:spLocks noSelect="1" noChangeArrowheads="1"/>
        </xdr:cNvSpPr>
      </xdr:nvSpPr>
      <xdr:spPr bwMode="auto">
        <a:xfrm>
          <a:off x="0" y="0"/>
          <a:ext cx="7219950" cy="861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200025</xdr:colOff>
      <xdr:row>48</xdr:row>
      <xdr:rowOff>76200</xdr:rowOff>
    </xdr:to>
    <xdr:sp macro="" textlink="">
      <xdr:nvSpPr>
        <xdr:cNvPr id="6171" name="Rectangle 2" hidden="1"/>
        <xdr:cNvSpPr>
          <a:spLocks noSelect="1" noChangeArrowheads="1"/>
        </xdr:cNvSpPr>
      </xdr:nvSpPr>
      <xdr:spPr bwMode="auto">
        <a:xfrm>
          <a:off x="0" y="0"/>
          <a:ext cx="8429625" cy="855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S%202019\FORMAT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 1"/>
      <sheetName val="PAG 2"/>
      <sheetName val="PAG 3"/>
      <sheetName val="PAG 4"/>
      <sheetName val="PAG 5"/>
      <sheetName val="PAG 6"/>
      <sheetName val="PAG 7"/>
      <sheetName val="PAG 8"/>
      <sheetName val="PAG 9"/>
      <sheetName val="PAG 10"/>
      <sheetName val="PAG 11"/>
      <sheetName val="PAG 12"/>
      <sheetName val="PAG 13"/>
      <sheetName val="PAG 14"/>
      <sheetName val="PAG 15"/>
      <sheetName val="PAG 16A"/>
      <sheetName val="PAG 16B"/>
      <sheetName val="PAG 17"/>
      <sheetName val="PAG 18"/>
      <sheetName val="consulta"/>
    </sheetNames>
    <sheetDataSet>
      <sheetData sheetId="0">
        <row r="12">
          <cell r="C12">
            <v>0</v>
          </cell>
          <cell r="O12">
            <v>0</v>
          </cell>
        </row>
        <row r="14">
          <cell r="S14">
            <v>0</v>
          </cell>
        </row>
        <row r="15">
          <cell r="C15">
            <v>0</v>
          </cell>
        </row>
        <row r="16">
          <cell r="S16">
            <v>0</v>
          </cell>
        </row>
        <row r="18">
          <cell r="D18" t="str">
            <v>COLEGIO DE BACHILLERES DEL ESTADO DE MICHOACÁN</v>
          </cell>
        </row>
        <row r="21">
          <cell r="S21">
            <v>0</v>
          </cell>
        </row>
        <row r="23">
          <cell r="C23">
            <v>0</v>
          </cell>
          <cell r="L23">
            <v>0</v>
          </cell>
          <cell r="S23">
            <v>0</v>
          </cell>
        </row>
        <row r="27">
          <cell r="B27">
            <v>0</v>
          </cell>
        </row>
        <row r="28">
          <cell r="S28">
            <v>0</v>
          </cell>
        </row>
        <row r="29">
          <cell r="C29">
            <v>0</v>
          </cell>
        </row>
        <row r="30">
          <cell r="S30">
            <v>0</v>
          </cell>
        </row>
        <row r="32">
          <cell r="S32">
            <v>0</v>
          </cell>
        </row>
        <row r="34">
          <cell r="C34">
            <v>0</v>
          </cell>
          <cell r="H34">
            <v>0</v>
          </cell>
          <cell r="K34">
            <v>0</v>
          </cell>
        </row>
      </sheetData>
      <sheetData sheetId="1">
        <row r="14">
          <cell r="D14">
            <v>2018</v>
          </cell>
          <cell r="J14">
            <v>8</v>
          </cell>
          <cell r="N14">
            <v>21</v>
          </cell>
        </row>
        <row r="30">
          <cell r="J30">
            <v>332</v>
          </cell>
        </row>
      </sheetData>
      <sheetData sheetId="2">
        <row r="11">
          <cell r="E11">
            <v>332</v>
          </cell>
          <cell r="G11">
            <v>332</v>
          </cell>
          <cell r="N11">
            <v>332</v>
          </cell>
          <cell r="P11">
            <v>332</v>
          </cell>
          <cell r="R11">
            <v>332</v>
          </cell>
          <cell r="T11">
            <v>332</v>
          </cell>
        </row>
        <row r="12">
          <cell r="E12">
            <v>332</v>
          </cell>
          <cell r="G12">
            <v>332</v>
          </cell>
          <cell r="N12">
            <v>332</v>
          </cell>
          <cell r="P12">
            <v>332</v>
          </cell>
          <cell r="R12">
            <v>332</v>
          </cell>
          <cell r="T12">
            <v>332</v>
          </cell>
        </row>
        <row r="13">
          <cell r="E13">
            <v>332</v>
          </cell>
          <cell r="G13">
            <v>332</v>
          </cell>
          <cell r="N13">
            <v>332</v>
          </cell>
          <cell r="P13">
            <v>332</v>
          </cell>
          <cell r="R13">
            <v>332</v>
          </cell>
          <cell r="T13">
            <v>332</v>
          </cell>
        </row>
        <row r="16">
          <cell r="E16">
            <v>0</v>
          </cell>
          <cell r="G16">
            <v>0</v>
          </cell>
          <cell r="N16">
            <v>0</v>
          </cell>
          <cell r="P16">
            <v>0</v>
          </cell>
          <cell r="R16">
            <v>0</v>
          </cell>
        </row>
        <row r="23">
          <cell r="E23">
            <v>0</v>
          </cell>
          <cell r="G23">
            <v>0</v>
          </cell>
          <cell r="N23">
            <v>0</v>
          </cell>
          <cell r="P23">
            <v>0</v>
          </cell>
          <cell r="R23">
            <v>0</v>
          </cell>
        </row>
        <row r="25">
          <cell r="E25">
            <v>0</v>
          </cell>
          <cell r="G25">
            <v>0</v>
          </cell>
          <cell r="N25">
            <v>0</v>
          </cell>
          <cell r="P25">
            <v>0</v>
          </cell>
          <cell r="R25">
            <v>0</v>
          </cell>
        </row>
        <row r="27">
          <cell r="E27">
            <v>0</v>
          </cell>
          <cell r="G27">
            <v>0</v>
          </cell>
          <cell r="N27">
            <v>0</v>
          </cell>
          <cell r="P27">
            <v>0</v>
          </cell>
          <cell r="R27">
            <v>0</v>
          </cell>
        </row>
      </sheetData>
      <sheetData sheetId="3"/>
      <sheetData sheetId="4">
        <row r="9">
          <cell r="K9">
            <v>0</v>
          </cell>
          <cell r="M9">
            <v>0</v>
          </cell>
          <cell r="Q9">
            <v>0</v>
          </cell>
          <cell r="S9">
            <v>0</v>
          </cell>
          <cell r="U9">
            <v>0</v>
          </cell>
        </row>
        <row r="11">
          <cell r="K11">
            <v>0</v>
          </cell>
          <cell r="M11">
            <v>0</v>
          </cell>
          <cell r="Q11">
            <v>0</v>
          </cell>
          <cell r="S11">
            <v>0</v>
          </cell>
          <cell r="U11">
            <v>0</v>
          </cell>
        </row>
        <row r="23">
          <cell r="I23">
            <v>0</v>
          </cell>
          <cell r="K23">
            <v>0</v>
          </cell>
        </row>
        <row r="25">
          <cell r="I25">
            <v>0</v>
          </cell>
          <cell r="K25">
            <v>0</v>
          </cell>
        </row>
        <row r="27">
          <cell r="I27">
            <v>0</v>
          </cell>
          <cell r="K27">
            <v>0</v>
          </cell>
        </row>
        <row r="29">
          <cell r="I29">
            <v>0</v>
          </cell>
          <cell r="K29">
            <v>0</v>
          </cell>
        </row>
        <row r="31">
          <cell r="I31">
            <v>0</v>
          </cell>
          <cell r="K31">
            <v>0</v>
          </cell>
        </row>
        <row r="33">
          <cell r="I33">
            <v>0</v>
          </cell>
          <cell r="K33">
            <v>0</v>
          </cell>
        </row>
        <row r="35">
          <cell r="I35">
            <v>0</v>
          </cell>
          <cell r="K35">
            <v>0</v>
          </cell>
        </row>
        <row r="37">
          <cell r="I37">
            <v>0</v>
          </cell>
          <cell r="K37">
            <v>0</v>
          </cell>
        </row>
        <row r="39">
          <cell r="I39">
            <v>0</v>
          </cell>
          <cell r="K39">
            <v>0</v>
          </cell>
        </row>
        <row r="41">
          <cell r="I41">
            <v>0</v>
          </cell>
        </row>
        <row r="45">
          <cell r="I45">
            <v>0</v>
          </cell>
          <cell r="K45">
            <v>0</v>
          </cell>
        </row>
        <row r="47">
          <cell r="I47">
            <v>0</v>
          </cell>
          <cell r="K47">
            <v>0</v>
          </cell>
        </row>
        <row r="49">
          <cell r="I49" t="str">
            <v/>
          </cell>
          <cell r="K49" t="str">
            <v/>
          </cell>
        </row>
        <row r="51">
          <cell r="I51">
            <v>0</v>
          </cell>
          <cell r="K51">
            <v>0</v>
          </cell>
        </row>
        <row r="53">
          <cell r="I53">
            <v>0</v>
          </cell>
          <cell r="K53">
            <v>0</v>
          </cell>
        </row>
        <row r="55">
          <cell r="I55">
            <v>0</v>
          </cell>
          <cell r="K55">
            <v>0</v>
          </cell>
        </row>
        <row r="57">
          <cell r="I57">
            <v>0</v>
          </cell>
          <cell r="K57">
            <v>0</v>
          </cell>
        </row>
        <row r="59">
          <cell r="I59">
            <v>0</v>
          </cell>
          <cell r="K59">
            <v>0</v>
          </cell>
        </row>
        <row r="61">
          <cell r="I61">
            <v>0</v>
          </cell>
        </row>
      </sheetData>
      <sheetData sheetId="5">
        <row r="8">
          <cell r="C8">
            <v>2018</v>
          </cell>
          <cell r="I8">
            <v>8</v>
          </cell>
          <cell r="M8">
            <v>21</v>
          </cell>
        </row>
        <row r="14">
          <cell r="D14">
            <v>21</v>
          </cell>
        </row>
        <row r="22">
          <cell r="C22">
            <v>21</v>
          </cell>
          <cell r="G22">
            <v>21</v>
          </cell>
          <cell r="P22">
            <v>21</v>
          </cell>
          <cell r="T22">
            <v>21</v>
          </cell>
          <cell r="X22">
            <v>21</v>
          </cell>
        </row>
        <row r="31">
          <cell r="P31">
            <v>21</v>
          </cell>
          <cell r="T31">
            <v>21</v>
          </cell>
          <cell r="X31">
            <v>21</v>
          </cell>
        </row>
      </sheetData>
      <sheetData sheetId="6">
        <row r="8">
          <cell r="K8">
            <v>21</v>
          </cell>
        </row>
        <row r="9">
          <cell r="K9">
            <v>21</v>
          </cell>
        </row>
        <row r="10">
          <cell r="K10">
            <v>21</v>
          </cell>
        </row>
        <row r="11">
          <cell r="K11">
            <v>21</v>
          </cell>
        </row>
        <row r="16">
          <cell r="K16">
            <v>21</v>
          </cell>
        </row>
        <row r="17">
          <cell r="K17">
            <v>21</v>
          </cell>
        </row>
        <row r="18">
          <cell r="K18">
            <v>21</v>
          </cell>
        </row>
        <row r="19">
          <cell r="K19">
            <v>21</v>
          </cell>
        </row>
        <row r="20">
          <cell r="K20">
            <v>21</v>
          </cell>
        </row>
        <row r="21">
          <cell r="K21">
            <v>21</v>
          </cell>
        </row>
        <row r="27">
          <cell r="K27">
            <v>21</v>
          </cell>
        </row>
        <row r="28">
          <cell r="K28">
            <v>21</v>
          </cell>
        </row>
        <row r="29">
          <cell r="K29">
            <v>21</v>
          </cell>
        </row>
        <row r="30">
          <cell r="K30">
            <v>21</v>
          </cell>
        </row>
      </sheetData>
      <sheetData sheetId="7">
        <row r="9">
          <cell r="R9">
            <v>21</v>
          </cell>
          <cell r="V9">
            <v>21</v>
          </cell>
          <cell r="Z9">
            <v>21</v>
          </cell>
          <cell r="AD9">
            <v>21</v>
          </cell>
        </row>
        <row r="11">
          <cell r="R11">
            <v>21</v>
          </cell>
          <cell r="V11">
            <v>21</v>
          </cell>
          <cell r="Z11">
            <v>21</v>
          </cell>
          <cell r="AD11">
            <v>21</v>
          </cell>
        </row>
        <row r="13">
          <cell r="R13">
            <v>21</v>
          </cell>
          <cell r="V13">
            <v>21</v>
          </cell>
          <cell r="Z13">
            <v>21</v>
          </cell>
          <cell r="AD13">
            <v>21</v>
          </cell>
        </row>
      </sheetData>
      <sheetData sheetId="8">
        <row r="10">
          <cell r="E10">
            <v>21</v>
          </cell>
          <cell r="J10">
            <v>21</v>
          </cell>
          <cell r="O10">
            <v>21</v>
          </cell>
          <cell r="T10">
            <v>21</v>
          </cell>
          <cell r="Y10">
            <v>21</v>
          </cell>
          <cell r="AD10">
            <v>21</v>
          </cell>
          <cell r="AI10">
            <v>21</v>
          </cell>
          <cell r="AN10">
            <v>21</v>
          </cell>
          <cell r="AS10">
            <v>21</v>
          </cell>
          <cell r="AX10">
            <v>21</v>
          </cell>
          <cell r="BC10">
            <v>21</v>
          </cell>
          <cell r="BH10">
            <v>21</v>
          </cell>
          <cell r="BN10">
            <v>0</v>
          </cell>
        </row>
        <row r="11">
          <cell r="J11">
            <v>0</v>
          </cell>
          <cell r="O11">
            <v>0</v>
          </cell>
          <cell r="T11">
            <v>0</v>
          </cell>
          <cell r="Y11">
            <v>0</v>
          </cell>
          <cell r="AD11">
            <v>0</v>
          </cell>
          <cell r="AI11">
            <v>0</v>
          </cell>
          <cell r="AN11">
            <v>0</v>
          </cell>
          <cell r="AS11">
            <v>0</v>
          </cell>
          <cell r="AX11">
            <v>0</v>
          </cell>
          <cell r="BC11">
            <v>0</v>
          </cell>
          <cell r="BH11">
            <v>0</v>
          </cell>
          <cell r="BN11">
            <v>0</v>
          </cell>
        </row>
        <row r="12">
          <cell r="E12">
            <v>0</v>
          </cell>
          <cell r="J12">
            <v>0</v>
          </cell>
          <cell r="O12">
            <v>0</v>
          </cell>
          <cell r="T12">
            <v>0</v>
          </cell>
          <cell r="Y12">
            <v>0</v>
          </cell>
          <cell r="AD12">
            <v>0</v>
          </cell>
          <cell r="AI12">
            <v>0</v>
          </cell>
          <cell r="AN12">
            <v>0</v>
          </cell>
          <cell r="AS12">
            <v>0</v>
          </cell>
          <cell r="AX12">
            <v>0</v>
          </cell>
          <cell r="BC12">
            <v>0</v>
          </cell>
          <cell r="BH12">
            <v>0</v>
          </cell>
          <cell r="BN12">
            <v>0</v>
          </cell>
        </row>
        <row r="13">
          <cell r="J13">
            <v>0</v>
          </cell>
          <cell r="O13">
            <v>0</v>
          </cell>
          <cell r="T13">
            <v>0</v>
          </cell>
          <cell r="Y13">
            <v>0</v>
          </cell>
          <cell r="AD13">
            <v>0</v>
          </cell>
          <cell r="AI13">
            <v>0</v>
          </cell>
          <cell r="AN13">
            <v>0</v>
          </cell>
          <cell r="AS13">
            <v>0</v>
          </cell>
          <cell r="AX13">
            <v>0</v>
          </cell>
          <cell r="BC13">
            <v>0</v>
          </cell>
          <cell r="BH13">
            <v>0</v>
          </cell>
          <cell r="BN13">
            <v>0</v>
          </cell>
        </row>
        <row r="17">
          <cell r="J17">
            <v>0</v>
          </cell>
          <cell r="O17">
            <v>0</v>
          </cell>
          <cell r="T17">
            <v>0</v>
          </cell>
          <cell r="Y17">
            <v>0</v>
          </cell>
          <cell r="AD17">
            <v>0</v>
          </cell>
          <cell r="AI17">
            <v>0</v>
          </cell>
          <cell r="AN17">
            <v>0</v>
          </cell>
          <cell r="AS17">
            <v>0</v>
          </cell>
          <cell r="AX17">
            <v>0</v>
          </cell>
          <cell r="BC17">
            <v>0</v>
          </cell>
          <cell r="BH17">
            <v>0</v>
          </cell>
        </row>
        <row r="18">
          <cell r="J18">
            <v>0</v>
          </cell>
          <cell r="O18">
            <v>0</v>
          </cell>
          <cell r="T18">
            <v>0</v>
          </cell>
          <cell r="Y18">
            <v>0</v>
          </cell>
          <cell r="AD18">
            <v>0</v>
          </cell>
          <cell r="AI18">
            <v>0</v>
          </cell>
          <cell r="AN18">
            <v>0</v>
          </cell>
          <cell r="AS18">
            <v>0</v>
          </cell>
          <cell r="AX18">
            <v>0</v>
          </cell>
          <cell r="BC18">
            <v>0</v>
          </cell>
          <cell r="BH18">
            <v>0</v>
          </cell>
        </row>
        <row r="19">
          <cell r="J19">
            <v>0</v>
          </cell>
          <cell r="O19">
            <v>0</v>
          </cell>
          <cell r="T19">
            <v>0</v>
          </cell>
          <cell r="Y19">
            <v>0</v>
          </cell>
          <cell r="AD19">
            <v>0</v>
          </cell>
          <cell r="AI19">
            <v>0</v>
          </cell>
          <cell r="AN19">
            <v>0</v>
          </cell>
          <cell r="AS19">
            <v>0</v>
          </cell>
          <cell r="AX19">
            <v>0</v>
          </cell>
          <cell r="BC19">
            <v>0</v>
          </cell>
          <cell r="BH19">
            <v>0</v>
          </cell>
        </row>
        <row r="20">
          <cell r="J20">
            <v>0</v>
          </cell>
          <cell r="O20">
            <v>0</v>
          </cell>
          <cell r="T20">
            <v>0</v>
          </cell>
          <cell r="Y20">
            <v>0</v>
          </cell>
          <cell r="AD20">
            <v>0</v>
          </cell>
          <cell r="AI20">
            <v>0</v>
          </cell>
          <cell r="AN20">
            <v>0</v>
          </cell>
          <cell r="AS20">
            <v>0</v>
          </cell>
          <cell r="AX20">
            <v>0</v>
          </cell>
          <cell r="BC20">
            <v>0</v>
          </cell>
          <cell r="BH20">
            <v>0</v>
          </cell>
        </row>
        <row r="24">
          <cell r="O24">
            <v>0</v>
          </cell>
          <cell r="T24">
            <v>0</v>
          </cell>
          <cell r="Y24">
            <v>0</v>
          </cell>
          <cell r="AD24">
            <v>0</v>
          </cell>
          <cell r="AI24">
            <v>0</v>
          </cell>
          <cell r="AN24">
            <v>0</v>
          </cell>
          <cell r="AS24">
            <v>0</v>
          </cell>
          <cell r="AX24">
            <v>0</v>
          </cell>
          <cell r="BC24">
            <v>0</v>
          </cell>
          <cell r="BH24">
            <v>0</v>
          </cell>
        </row>
        <row r="25">
          <cell r="O25">
            <v>0</v>
          </cell>
          <cell r="T25">
            <v>0</v>
          </cell>
          <cell r="Y25">
            <v>0</v>
          </cell>
          <cell r="AD25">
            <v>0</v>
          </cell>
          <cell r="AI25">
            <v>0</v>
          </cell>
          <cell r="AN25">
            <v>0</v>
          </cell>
          <cell r="AS25">
            <v>0</v>
          </cell>
          <cell r="AX25">
            <v>0</v>
          </cell>
          <cell r="BC25">
            <v>0</v>
          </cell>
          <cell r="BH25">
            <v>0</v>
          </cell>
        </row>
        <row r="26">
          <cell r="O26">
            <v>0</v>
          </cell>
          <cell r="T26">
            <v>0</v>
          </cell>
          <cell r="Y26">
            <v>0</v>
          </cell>
          <cell r="AD26">
            <v>0</v>
          </cell>
          <cell r="AI26">
            <v>0</v>
          </cell>
          <cell r="AN26">
            <v>0</v>
          </cell>
          <cell r="AS26">
            <v>0</v>
          </cell>
          <cell r="AX26">
            <v>0</v>
          </cell>
          <cell r="BC26">
            <v>0</v>
          </cell>
          <cell r="BH26">
            <v>0</v>
          </cell>
        </row>
        <row r="27">
          <cell r="O27">
            <v>0</v>
          </cell>
          <cell r="T27">
            <v>0</v>
          </cell>
          <cell r="Y27">
            <v>0</v>
          </cell>
          <cell r="AD27">
            <v>0</v>
          </cell>
          <cell r="AI27">
            <v>0</v>
          </cell>
          <cell r="AN27">
            <v>0</v>
          </cell>
          <cell r="AS27">
            <v>0</v>
          </cell>
          <cell r="AX27">
            <v>0</v>
          </cell>
          <cell r="BC27">
            <v>0</v>
          </cell>
          <cell r="BH27">
            <v>0</v>
          </cell>
        </row>
      </sheetData>
      <sheetData sheetId="9">
        <row r="8">
          <cell r="F8">
            <v>0</v>
          </cell>
          <cell r="H8">
            <v>0</v>
          </cell>
          <cell r="L8">
            <v>0</v>
          </cell>
          <cell r="N8">
            <v>0</v>
          </cell>
          <cell r="P8">
            <v>0</v>
          </cell>
        </row>
        <row r="9">
          <cell r="F9">
            <v>0</v>
          </cell>
          <cell r="H9">
            <v>0</v>
          </cell>
          <cell r="L9">
            <v>0</v>
          </cell>
          <cell r="N9">
            <v>0</v>
          </cell>
          <cell r="P9">
            <v>0</v>
          </cell>
        </row>
        <row r="10">
          <cell r="F10">
            <v>0</v>
          </cell>
          <cell r="H10">
            <v>0</v>
          </cell>
          <cell r="L10">
            <v>0</v>
          </cell>
          <cell r="N10">
            <v>0</v>
          </cell>
          <cell r="P10">
            <v>0</v>
          </cell>
        </row>
        <row r="18">
          <cell r="F18">
            <v>0</v>
          </cell>
          <cell r="H18">
            <v>0</v>
          </cell>
          <cell r="L18">
            <v>0</v>
          </cell>
          <cell r="N18">
            <v>0</v>
          </cell>
          <cell r="P18">
            <v>0</v>
          </cell>
        </row>
        <row r="24">
          <cell r="F24">
            <v>0</v>
          </cell>
          <cell r="H24">
            <v>0</v>
          </cell>
          <cell r="L24">
            <v>0</v>
          </cell>
          <cell r="N24">
            <v>0</v>
          </cell>
          <cell r="P24" t="str">
            <v xml:space="preserve"> </v>
          </cell>
        </row>
        <row r="25">
          <cell r="F25">
            <v>0</v>
          </cell>
          <cell r="H25">
            <v>0</v>
          </cell>
          <cell r="L25">
            <v>0</v>
          </cell>
          <cell r="N25">
            <v>0</v>
          </cell>
          <cell r="P25">
            <v>0</v>
          </cell>
        </row>
        <row r="26">
          <cell r="F26">
            <v>0</v>
          </cell>
          <cell r="H26">
            <v>0</v>
          </cell>
          <cell r="L26">
            <v>0</v>
          </cell>
          <cell r="N26">
            <v>0</v>
          </cell>
          <cell r="P26">
            <v>0</v>
          </cell>
        </row>
      </sheetData>
      <sheetData sheetId="10">
        <row r="10">
          <cell r="E10">
            <v>0</v>
          </cell>
          <cell r="I10">
            <v>0</v>
          </cell>
        </row>
        <row r="14">
          <cell r="E14">
            <v>0</v>
          </cell>
          <cell r="H14">
            <v>0</v>
          </cell>
          <cell r="R14">
            <v>0</v>
          </cell>
        </row>
        <row r="16">
          <cell r="E16">
            <v>0</v>
          </cell>
          <cell r="H16">
            <v>0</v>
          </cell>
          <cell r="R16">
            <v>0</v>
          </cell>
        </row>
        <row r="18">
          <cell r="E18">
            <v>0</v>
          </cell>
          <cell r="H18">
            <v>0</v>
          </cell>
          <cell r="R18">
            <v>0</v>
          </cell>
        </row>
        <row r="21">
          <cell r="Q21">
            <v>0</v>
          </cell>
          <cell r="U21">
            <v>0</v>
          </cell>
        </row>
        <row r="23">
          <cell r="Q23">
            <v>0</v>
          </cell>
          <cell r="U23">
            <v>0</v>
          </cell>
        </row>
        <row r="25">
          <cell r="Q25">
            <v>0</v>
          </cell>
          <cell r="U25">
            <v>0</v>
          </cell>
        </row>
        <row r="27">
          <cell r="Q27">
            <v>0</v>
          </cell>
          <cell r="U27">
            <v>0</v>
          </cell>
        </row>
        <row r="29">
          <cell r="Q29">
            <v>0</v>
          </cell>
          <cell r="U29">
            <v>0</v>
          </cell>
        </row>
        <row r="31">
          <cell r="Q31">
            <v>0</v>
          </cell>
          <cell r="U31">
            <v>0</v>
          </cell>
        </row>
        <row r="33">
          <cell r="Q33">
            <v>0</v>
          </cell>
          <cell r="U33">
            <v>0</v>
          </cell>
        </row>
        <row r="35">
          <cell r="Q35">
            <v>0</v>
          </cell>
          <cell r="U35">
            <v>0</v>
          </cell>
        </row>
      </sheetData>
      <sheetData sheetId="11">
        <row r="16">
          <cell r="C16">
            <v>0</v>
          </cell>
          <cell r="G16">
            <v>0</v>
          </cell>
          <cell r="N16">
            <v>0</v>
          </cell>
          <cell r="R16">
            <v>0</v>
          </cell>
          <cell r="AB16">
            <v>0</v>
          </cell>
          <cell r="AG16">
            <v>0</v>
          </cell>
        </row>
        <row r="17">
          <cell r="C17">
            <v>0</v>
          </cell>
          <cell r="G17">
            <v>0</v>
          </cell>
          <cell r="N17">
            <v>0</v>
          </cell>
          <cell r="R17">
            <v>0</v>
          </cell>
          <cell r="AB17">
            <v>0</v>
          </cell>
          <cell r="AG17">
            <v>0</v>
          </cell>
        </row>
        <row r="18">
          <cell r="C18">
            <v>0</v>
          </cell>
          <cell r="G18">
            <v>0</v>
          </cell>
          <cell r="N18">
            <v>0</v>
          </cell>
          <cell r="R18">
            <v>0</v>
          </cell>
          <cell r="AB18">
            <v>0</v>
          </cell>
          <cell r="AG18">
            <v>0</v>
          </cell>
        </row>
        <row r="19">
          <cell r="C19">
            <v>0</v>
          </cell>
          <cell r="G19">
            <v>0</v>
          </cell>
          <cell r="N19">
            <v>0</v>
          </cell>
          <cell r="R19">
            <v>0</v>
          </cell>
          <cell r="AB19">
            <v>0</v>
          </cell>
          <cell r="AG19">
            <v>0</v>
          </cell>
        </row>
        <row r="20">
          <cell r="C20">
            <v>0</v>
          </cell>
          <cell r="G20">
            <v>0</v>
          </cell>
          <cell r="N20">
            <v>0</v>
          </cell>
          <cell r="R20">
            <v>0</v>
          </cell>
          <cell r="AB20">
            <v>0</v>
          </cell>
          <cell r="AG20">
            <v>0</v>
          </cell>
        </row>
        <row r="21">
          <cell r="C21">
            <v>0</v>
          </cell>
          <cell r="G21">
            <v>0</v>
          </cell>
          <cell r="N21">
            <v>0</v>
          </cell>
          <cell r="R21">
            <v>0</v>
          </cell>
          <cell r="AB21">
            <v>0</v>
          </cell>
          <cell r="AG21">
            <v>0</v>
          </cell>
        </row>
        <row r="22">
          <cell r="C22">
            <v>0</v>
          </cell>
          <cell r="G22">
            <v>0</v>
          </cell>
          <cell r="N22">
            <v>0</v>
          </cell>
          <cell r="R22">
            <v>0</v>
          </cell>
          <cell r="AB22">
            <v>0</v>
          </cell>
          <cell r="AG22">
            <v>0</v>
          </cell>
        </row>
        <row r="23">
          <cell r="C23">
            <v>0</v>
          </cell>
          <cell r="G23">
            <v>0</v>
          </cell>
          <cell r="N23">
            <v>0</v>
          </cell>
          <cell r="R23">
            <v>0</v>
          </cell>
          <cell r="AB23">
            <v>0</v>
          </cell>
          <cell r="AG23">
            <v>0</v>
          </cell>
        </row>
        <row r="24">
          <cell r="C24">
            <v>0</v>
          </cell>
          <cell r="G24">
            <v>0</v>
          </cell>
          <cell r="N24">
            <v>0</v>
          </cell>
          <cell r="R24">
            <v>0</v>
          </cell>
        </row>
        <row r="25">
          <cell r="C25">
            <v>0</v>
          </cell>
          <cell r="G25">
            <v>0</v>
          </cell>
          <cell r="N25">
            <v>0</v>
          </cell>
          <cell r="R25">
            <v>0</v>
          </cell>
        </row>
        <row r="26">
          <cell r="C26">
            <v>0</v>
          </cell>
          <cell r="G26">
            <v>0</v>
          </cell>
          <cell r="N26">
            <v>0</v>
          </cell>
          <cell r="R26">
            <v>0</v>
          </cell>
        </row>
        <row r="27">
          <cell r="C27">
            <v>0</v>
          </cell>
          <cell r="G27">
            <v>0</v>
          </cell>
          <cell r="N27">
            <v>0</v>
          </cell>
          <cell r="R27">
            <v>0</v>
          </cell>
        </row>
        <row r="28">
          <cell r="C28">
            <v>0</v>
          </cell>
          <cell r="G28">
            <v>0</v>
          </cell>
          <cell r="N28">
            <v>0</v>
          </cell>
          <cell r="R28">
            <v>0</v>
          </cell>
        </row>
        <row r="29">
          <cell r="C29">
            <v>0</v>
          </cell>
          <cell r="G29">
            <v>0</v>
          </cell>
          <cell r="N29">
            <v>0</v>
          </cell>
          <cell r="R29">
            <v>0</v>
          </cell>
        </row>
        <row r="30">
          <cell r="C30">
            <v>0</v>
          </cell>
          <cell r="G30">
            <v>0</v>
          </cell>
          <cell r="N30">
            <v>0</v>
          </cell>
          <cell r="R30">
            <v>0</v>
          </cell>
        </row>
        <row r="31">
          <cell r="C31">
            <v>0</v>
          </cell>
          <cell r="G31">
            <v>0</v>
          </cell>
          <cell r="N31">
            <v>0</v>
          </cell>
          <cell r="R31">
            <v>0</v>
          </cell>
        </row>
      </sheetData>
      <sheetData sheetId="12">
        <row r="9">
          <cell r="M9">
            <v>0</v>
          </cell>
          <cell r="O9">
            <v>0</v>
          </cell>
        </row>
        <row r="11">
          <cell r="M11">
            <v>0</v>
          </cell>
          <cell r="O11">
            <v>0</v>
          </cell>
        </row>
        <row r="13">
          <cell r="M13">
            <v>0</v>
          </cell>
          <cell r="O13">
            <v>0</v>
          </cell>
        </row>
        <row r="15">
          <cell r="M15">
            <v>0</v>
          </cell>
          <cell r="O15">
            <v>0</v>
          </cell>
        </row>
        <row r="17">
          <cell r="M17">
            <v>0</v>
          </cell>
          <cell r="O17">
            <v>0</v>
          </cell>
        </row>
        <row r="19">
          <cell r="M19">
            <v>0</v>
          </cell>
          <cell r="O19">
            <v>0</v>
          </cell>
        </row>
        <row r="21">
          <cell r="M21">
            <v>0</v>
          </cell>
          <cell r="O21">
            <v>0</v>
          </cell>
        </row>
        <row r="23">
          <cell r="M23">
            <v>0</v>
          </cell>
          <cell r="O23">
            <v>0</v>
          </cell>
        </row>
        <row r="25">
          <cell r="M25">
            <v>0</v>
          </cell>
          <cell r="O25">
            <v>0</v>
          </cell>
        </row>
        <row r="27">
          <cell r="M27">
            <v>0</v>
          </cell>
          <cell r="O27">
            <v>0</v>
          </cell>
        </row>
      </sheetData>
      <sheetData sheetId="13">
        <row r="10">
          <cell r="M10">
            <v>0</v>
          </cell>
          <cell r="O10">
            <v>0</v>
          </cell>
        </row>
        <row r="12">
          <cell r="M12">
            <v>0</v>
          </cell>
          <cell r="O12">
            <v>0</v>
          </cell>
        </row>
        <row r="14">
          <cell r="M14">
            <v>0</v>
          </cell>
          <cell r="O14">
            <v>0</v>
          </cell>
        </row>
        <row r="18">
          <cell r="M18">
            <v>0</v>
          </cell>
          <cell r="O18">
            <v>0</v>
          </cell>
        </row>
        <row r="20">
          <cell r="M20">
            <v>0</v>
          </cell>
          <cell r="O20">
            <v>0</v>
          </cell>
        </row>
        <row r="24">
          <cell r="M24">
            <v>0</v>
          </cell>
          <cell r="O24">
            <v>0</v>
          </cell>
        </row>
        <row r="26">
          <cell r="M26">
            <v>0</v>
          </cell>
          <cell r="O26">
            <v>0</v>
          </cell>
        </row>
        <row r="28">
          <cell r="M28">
            <v>0</v>
          </cell>
          <cell r="O28">
            <v>0</v>
          </cell>
        </row>
        <row r="35">
          <cell r="M35">
            <v>0</v>
          </cell>
          <cell r="O35">
            <v>0</v>
          </cell>
        </row>
        <row r="37">
          <cell r="M37">
            <v>0</v>
          </cell>
          <cell r="O37">
            <v>0</v>
          </cell>
        </row>
        <row r="39">
          <cell r="M39">
            <v>0</v>
          </cell>
          <cell r="O39">
            <v>0</v>
          </cell>
        </row>
        <row r="41">
          <cell r="M41">
            <v>0</v>
          </cell>
          <cell r="O41">
            <v>0</v>
          </cell>
        </row>
        <row r="43">
          <cell r="M43">
            <v>0</v>
          </cell>
          <cell r="O43">
            <v>0</v>
          </cell>
        </row>
      </sheetData>
      <sheetData sheetId="14">
        <row r="10">
          <cell r="G10">
            <v>0</v>
          </cell>
          <cell r="K10">
            <v>0</v>
          </cell>
        </row>
        <row r="26">
          <cell r="G26">
            <v>0</v>
          </cell>
          <cell r="K26">
            <v>0</v>
          </cell>
        </row>
        <row r="33">
          <cell r="H33">
            <v>0</v>
          </cell>
        </row>
      </sheetData>
      <sheetData sheetId="15">
        <row r="14">
          <cell r="AD14">
            <v>0</v>
          </cell>
          <cell r="AH14">
            <v>0</v>
          </cell>
        </row>
        <row r="16">
          <cell r="AD16">
            <v>0</v>
          </cell>
          <cell r="AH16">
            <v>0</v>
          </cell>
        </row>
        <row r="18">
          <cell r="AD18">
            <v>0</v>
          </cell>
          <cell r="AH18">
            <v>0</v>
          </cell>
        </row>
        <row r="20">
          <cell r="AD20">
            <v>0</v>
          </cell>
          <cell r="AH20">
            <v>0</v>
          </cell>
        </row>
        <row r="22">
          <cell r="AD22">
            <v>0</v>
          </cell>
          <cell r="AH22">
            <v>0</v>
          </cell>
        </row>
        <row r="24">
          <cell r="AD24">
            <v>0</v>
          </cell>
          <cell r="AH24">
            <v>0</v>
          </cell>
        </row>
        <row r="26">
          <cell r="AD26">
            <v>0</v>
          </cell>
          <cell r="AH26">
            <v>0</v>
          </cell>
        </row>
        <row r="28">
          <cell r="AD28">
            <v>0</v>
          </cell>
          <cell r="AH28">
            <v>0</v>
          </cell>
        </row>
        <row r="30">
          <cell r="AD30">
            <v>0</v>
          </cell>
          <cell r="AH30">
            <v>0</v>
          </cell>
        </row>
      </sheetData>
      <sheetData sheetId="16">
        <row r="14">
          <cell r="AD14">
            <v>0</v>
          </cell>
          <cell r="AH14">
            <v>0</v>
          </cell>
        </row>
        <row r="16">
          <cell r="AD16">
            <v>0</v>
          </cell>
          <cell r="AH16">
            <v>0</v>
          </cell>
        </row>
        <row r="18">
          <cell r="AD18">
            <v>0</v>
          </cell>
          <cell r="AH18">
            <v>0</v>
          </cell>
        </row>
        <row r="20">
          <cell r="AD20">
            <v>0</v>
          </cell>
          <cell r="AH20">
            <v>0</v>
          </cell>
        </row>
        <row r="22">
          <cell r="AD22">
            <v>0</v>
          </cell>
          <cell r="AH22">
            <v>0</v>
          </cell>
        </row>
        <row r="24">
          <cell r="AD24">
            <v>0</v>
          </cell>
          <cell r="AH24">
            <v>0</v>
          </cell>
        </row>
        <row r="26">
          <cell r="AD26">
            <v>0</v>
          </cell>
          <cell r="AH26">
            <v>0</v>
          </cell>
        </row>
        <row r="28">
          <cell r="AD28">
            <v>0</v>
          </cell>
          <cell r="AH28">
            <v>0</v>
          </cell>
        </row>
        <row r="30">
          <cell r="AD30">
            <v>0</v>
          </cell>
          <cell r="AH30">
            <v>0</v>
          </cell>
        </row>
      </sheetData>
      <sheetData sheetId="17">
        <row r="12">
          <cell r="AA12">
            <v>0</v>
          </cell>
        </row>
        <row r="15">
          <cell r="AA15">
            <v>0</v>
          </cell>
        </row>
        <row r="20">
          <cell r="AA20">
            <v>0</v>
          </cell>
        </row>
      </sheetData>
      <sheetData sheetId="18">
        <row r="9">
          <cell r="B9">
            <v>0</v>
          </cell>
        </row>
        <row r="19">
          <cell r="V19">
            <v>0</v>
          </cell>
        </row>
        <row r="25">
          <cell r="V25">
            <v>0</v>
          </cell>
        </row>
        <row r="30">
          <cell r="AA30">
            <v>0</v>
          </cell>
          <cell r="AF30">
            <v>0</v>
          </cell>
          <cell r="AI30">
            <v>0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40"/>
  <sheetViews>
    <sheetView showGridLines="0" topLeftCell="A22" zoomScale="85" zoomScaleNormal="85" workbookViewId="0">
      <selection activeCell="C12" sqref="C12:L12"/>
    </sheetView>
  </sheetViews>
  <sheetFormatPr baseColWidth="10" defaultColWidth="12.140625" defaultRowHeight="13.5" customHeight="1" x14ac:dyDescent="0.2"/>
  <cols>
    <col min="1" max="1" width="2.85546875" style="249" customWidth="1"/>
    <col min="2" max="2" width="28.7109375" style="249" customWidth="1"/>
    <col min="3" max="3" width="3.85546875" style="249" customWidth="1"/>
    <col min="4" max="4" width="2.5703125" style="249" customWidth="1"/>
    <col min="5" max="13" width="3.85546875" style="249" customWidth="1"/>
    <col min="14" max="14" width="8.5703125" style="249" customWidth="1"/>
    <col min="15" max="15" width="3.85546875" style="249" customWidth="1"/>
    <col min="16" max="16" width="13.28515625" style="249" customWidth="1"/>
    <col min="17" max="17" width="7.42578125" style="249" customWidth="1"/>
    <col min="18" max="18" width="3.85546875" style="249" customWidth="1"/>
    <col min="19" max="19" width="2.28515625" style="249" customWidth="1"/>
    <col min="20" max="20" width="25.85546875" style="249" customWidth="1"/>
    <col min="21" max="21" width="2.85546875" style="249" customWidth="1"/>
    <col min="22" max="16384" width="12.140625" style="249"/>
  </cols>
  <sheetData>
    <row r="1" spans="1:21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 x14ac:dyDescent="0.3">
      <c r="A2" s="2"/>
      <c r="B2" s="2"/>
      <c r="C2" s="393" t="s">
        <v>0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"/>
      <c r="U2" s="3"/>
    </row>
    <row r="3" spans="1:21" ht="18" customHeight="1" x14ac:dyDescent="0.3">
      <c r="A3" s="2"/>
      <c r="B3" s="2"/>
      <c r="C3" s="394" t="s">
        <v>1</v>
      </c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4"/>
      <c r="U3" s="4"/>
    </row>
    <row r="4" spans="1:21" ht="18" customHeight="1" x14ac:dyDescent="0.3">
      <c r="A4" s="2"/>
      <c r="B4" s="2"/>
      <c r="C4" s="394" t="s">
        <v>635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4"/>
      <c r="U4" s="4"/>
    </row>
    <row r="5" spans="1:21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30" customFormat="1" ht="8.25" customHeight="1" x14ac:dyDescent="0.25"/>
    <row r="8" spans="1:21" ht="4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2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" customHeight="1" x14ac:dyDescent="0.2">
      <c r="A10" s="5"/>
      <c r="B10" s="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5"/>
      <c r="N10" s="5"/>
      <c r="O10" s="5"/>
      <c r="P10" s="5"/>
      <c r="Q10" s="5"/>
      <c r="R10" s="5"/>
      <c r="S10" s="5"/>
      <c r="T10" s="5"/>
      <c r="U10" s="5"/>
    </row>
    <row r="11" spans="1:21" ht="24" customHeight="1" x14ac:dyDescent="0.2">
      <c r="A11" s="5"/>
      <c r="B11" s="5" t="s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  <c r="N11" s="5"/>
      <c r="O11" s="6"/>
      <c r="P11" s="16"/>
      <c r="Q11" s="5"/>
      <c r="R11" s="6"/>
      <c r="S11" s="5"/>
      <c r="T11" s="5"/>
      <c r="U11" s="5"/>
    </row>
    <row r="12" spans="1:21" ht="15" customHeight="1" x14ac:dyDescent="0.2">
      <c r="A12" s="5"/>
      <c r="B12" s="257" t="s">
        <v>3</v>
      </c>
      <c r="C12" s="396"/>
      <c r="D12" s="383"/>
      <c r="E12" s="383"/>
      <c r="F12" s="383"/>
      <c r="G12" s="383"/>
      <c r="H12" s="383"/>
      <c r="I12" s="383"/>
      <c r="J12" s="383"/>
      <c r="K12" s="383"/>
      <c r="L12" s="384"/>
      <c r="M12" s="7"/>
      <c r="N12" s="254" t="s">
        <v>4</v>
      </c>
      <c r="O12" s="227"/>
      <c r="P12" s="8"/>
      <c r="Q12" s="14"/>
      <c r="R12" s="1"/>
      <c r="S12" s="7"/>
      <c r="T12" s="9" t="s">
        <v>5</v>
      </c>
      <c r="U12" s="5"/>
    </row>
    <row r="13" spans="1:21" ht="14.25" x14ac:dyDescent="0.2">
      <c r="A13" s="5"/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5"/>
      <c r="N13" s="5"/>
      <c r="O13" s="10"/>
      <c r="P13" s="16"/>
      <c r="Q13" s="16"/>
      <c r="R13" s="10"/>
      <c r="S13" s="6"/>
      <c r="T13" s="5"/>
      <c r="U13" s="5"/>
    </row>
    <row r="14" spans="1:21" ht="15" customHeight="1" x14ac:dyDescent="0.2">
      <c r="A14" s="5"/>
      <c r="B14" s="5"/>
      <c r="C14" s="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"/>
      <c r="S14" s="225"/>
      <c r="T14" s="17" t="s">
        <v>6</v>
      </c>
      <c r="U14" s="5"/>
    </row>
    <row r="15" spans="1:21" ht="15" customHeight="1" x14ac:dyDescent="0.25">
      <c r="A15" s="5"/>
      <c r="B15" s="291" t="s">
        <v>7</v>
      </c>
      <c r="C15" s="382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4"/>
      <c r="P15" s="11"/>
      <c r="Q15" s="12"/>
      <c r="R15" s="5"/>
      <c r="S15" s="18"/>
      <c r="T15" s="275"/>
      <c r="U15" s="5"/>
    </row>
    <row r="16" spans="1:21" ht="15" customHeight="1" x14ac:dyDescent="0.25">
      <c r="A16" s="5"/>
      <c r="B16" s="5"/>
      <c r="C16" s="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/>
      <c r="Q16" s="16"/>
      <c r="R16" s="14"/>
      <c r="S16" s="1"/>
      <c r="T16" s="17" t="s">
        <v>8</v>
      </c>
      <c r="U16" s="5"/>
    </row>
    <row r="17" spans="1:21" ht="14.25" x14ac:dyDescent="0.2">
      <c r="A17" s="5"/>
      <c r="B17" s="5"/>
      <c r="C17" s="5"/>
      <c r="D17" s="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5"/>
      <c r="S17" s="10"/>
      <c r="T17" s="275"/>
      <c r="U17" s="5"/>
    </row>
    <row r="18" spans="1:21" ht="15" customHeight="1" x14ac:dyDescent="0.2">
      <c r="A18" s="5"/>
      <c r="B18" s="256" t="s">
        <v>9</v>
      </c>
      <c r="C18" s="5"/>
      <c r="D18" s="385" t="s">
        <v>645</v>
      </c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7"/>
      <c r="Q18" s="16"/>
      <c r="R18" s="6"/>
      <c r="S18" s="5"/>
      <c r="T18" s="275"/>
      <c r="U18" s="5"/>
    </row>
    <row r="19" spans="1:21" ht="15" customHeight="1" x14ac:dyDescent="0.2">
      <c r="A19" s="5"/>
      <c r="B19" s="5"/>
      <c r="C19" s="5"/>
      <c r="D19" s="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4"/>
      <c r="R19" s="1"/>
      <c r="S19" s="7"/>
      <c r="T19" s="9" t="s">
        <v>10</v>
      </c>
      <c r="U19" s="5"/>
    </row>
    <row r="20" spans="1:21" ht="14.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0"/>
      <c r="S20" s="6"/>
      <c r="T20" s="275"/>
      <c r="U20" s="5"/>
    </row>
    <row r="21" spans="1:21" ht="15" customHeight="1" x14ac:dyDescent="0.25">
      <c r="A21" s="5"/>
      <c r="B21" s="390" t="s">
        <v>550</v>
      </c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252"/>
      <c r="Q21" s="5"/>
      <c r="R21" s="14"/>
      <c r="S21" s="225"/>
      <c r="T21" s="17" t="s">
        <v>11</v>
      </c>
      <c r="U21" s="5"/>
    </row>
    <row r="22" spans="1:21" ht="14.25" x14ac:dyDescent="0.2">
      <c r="A22" s="5"/>
      <c r="B22" s="5"/>
      <c r="C22" s="6"/>
      <c r="D22" s="5"/>
      <c r="E22" s="5"/>
      <c r="F22" s="5"/>
      <c r="G22" s="5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  <c r="S22" s="18"/>
      <c r="T22" s="275"/>
      <c r="U22" s="5"/>
    </row>
    <row r="23" spans="1:21" ht="15" customHeight="1" x14ac:dyDescent="0.25">
      <c r="A23" s="5"/>
      <c r="B23" s="254" t="s">
        <v>12</v>
      </c>
      <c r="C23" s="251"/>
      <c r="D23" s="7"/>
      <c r="E23" s="5"/>
      <c r="F23" s="5"/>
      <c r="G23" s="5"/>
      <c r="H23" s="391" t="s">
        <v>13</v>
      </c>
      <c r="I23" s="391"/>
      <c r="J23" s="391"/>
      <c r="K23" s="392"/>
      <c r="L23" s="251"/>
      <c r="M23" s="7"/>
      <c r="N23" s="5"/>
      <c r="O23" s="5"/>
      <c r="P23" s="5"/>
      <c r="Q23" s="5"/>
      <c r="R23" s="14"/>
      <c r="S23" s="1"/>
      <c r="T23" s="17" t="s">
        <v>14</v>
      </c>
      <c r="U23" s="5"/>
    </row>
    <row r="24" spans="1:21" ht="14.25" x14ac:dyDescent="0.2">
      <c r="A24" s="5"/>
      <c r="B24" s="5"/>
      <c r="C24" s="13" t="s">
        <v>15</v>
      </c>
      <c r="D24" s="5"/>
      <c r="E24" s="5"/>
      <c r="F24" s="5"/>
      <c r="G24" s="5"/>
      <c r="H24" s="5"/>
      <c r="I24" s="5"/>
      <c r="J24" s="5"/>
      <c r="K24" s="5"/>
      <c r="L24" s="13" t="s">
        <v>16</v>
      </c>
      <c r="M24" s="5"/>
      <c r="N24" s="5"/>
      <c r="O24" s="5"/>
      <c r="P24" s="5"/>
      <c r="Q24" s="5"/>
      <c r="R24" s="5"/>
      <c r="S24" s="10"/>
      <c r="T24" s="275"/>
      <c r="U24" s="5"/>
    </row>
    <row r="25" spans="1:21" ht="14.25" x14ac:dyDescent="0.2">
      <c r="A25" s="5"/>
      <c r="B25" s="256" t="s">
        <v>17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5"/>
      <c r="T25" s="275"/>
      <c r="U25" s="5"/>
    </row>
    <row r="26" spans="1:21" ht="15" customHeight="1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6"/>
      <c r="Q26" s="14"/>
      <c r="R26" s="1"/>
      <c r="S26" s="7"/>
      <c r="T26" s="9" t="s">
        <v>18</v>
      </c>
      <c r="U26" s="5"/>
    </row>
    <row r="27" spans="1:21" ht="15.75" x14ac:dyDescent="0.3">
      <c r="A27" s="14"/>
      <c r="B27" s="375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7"/>
      <c r="P27" s="15"/>
      <c r="Q27" s="16"/>
      <c r="R27" s="10"/>
      <c r="S27" s="6"/>
      <c r="T27" s="275"/>
      <c r="U27" s="5"/>
    </row>
    <row r="28" spans="1:21" ht="15" customHeight="1" x14ac:dyDescent="0.2">
      <c r="A28" s="5"/>
      <c r="B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/>
      <c r="Q28" s="16"/>
      <c r="R28" s="14"/>
      <c r="S28" s="1"/>
      <c r="T28" s="17" t="s">
        <v>482</v>
      </c>
      <c r="U28" s="5"/>
    </row>
    <row r="29" spans="1:21" ht="15.75" x14ac:dyDescent="0.3">
      <c r="A29" s="5"/>
      <c r="B29" s="258" t="s">
        <v>20</v>
      </c>
      <c r="C29" s="375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7"/>
      <c r="P29" s="15"/>
      <c r="Q29" s="16"/>
      <c r="R29" s="5"/>
      <c r="S29" s="18"/>
      <c r="T29" s="275"/>
      <c r="U29" s="5"/>
    </row>
    <row r="30" spans="1:21" ht="15.75" x14ac:dyDescent="0.3">
      <c r="A30" s="5"/>
      <c r="B30" s="122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5"/>
      <c r="Q30" s="16"/>
      <c r="R30" s="5"/>
      <c r="S30" s="226"/>
      <c r="T30" s="275" t="s">
        <v>19</v>
      </c>
      <c r="U30" s="5"/>
    </row>
    <row r="31" spans="1:21" ht="15.75" x14ac:dyDescent="0.3">
      <c r="A31" s="5"/>
      <c r="B31" s="12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5"/>
      <c r="S31" s="18"/>
      <c r="T31" s="275"/>
      <c r="U31" s="5"/>
    </row>
    <row r="32" spans="1:21" ht="15" customHeight="1" x14ac:dyDescent="0.2">
      <c r="A32" s="5"/>
      <c r="B32" s="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5"/>
      <c r="R32" s="14"/>
      <c r="S32" s="1"/>
      <c r="T32" s="17" t="s">
        <v>21</v>
      </c>
      <c r="U32" s="5"/>
    </row>
    <row r="33" spans="1:21" ht="14.25" x14ac:dyDescent="0.2">
      <c r="A33" s="5"/>
      <c r="B33" s="5"/>
      <c r="C33" s="378" t="s">
        <v>22</v>
      </c>
      <c r="D33" s="378"/>
      <c r="E33" s="378"/>
      <c r="F33" s="378"/>
      <c r="G33" s="5"/>
      <c r="H33" s="378" t="s">
        <v>23</v>
      </c>
      <c r="I33" s="378"/>
      <c r="J33" s="275"/>
      <c r="K33" s="378" t="s">
        <v>24</v>
      </c>
      <c r="L33" s="378"/>
      <c r="M33" s="5"/>
      <c r="N33" s="5"/>
      <c r="O33" s="5"/>
      <c r="P33" s="5"/>
      <c r="Q33" s="5"/>
      <c r="R33" s="5"/>
      <c r="S33" s="10"/>
      <c r="T33" s="19" t="s">
        <v>25</v>
      </c>
      <c r="U33" s="5"/>
    </row>
    <row r="34" spans="1:21" ht="15" x14ac:dyDescent="0.25">
      <c r="A34" s="5"/>
      <c r="B34" s="258" t="s">
        <v>26</v>
      </c>
      <c r="C34" s="379"/>
      <c r="D34" s="380"/>
      <c r="E34" s="380"/>
      <c r="F34" s="381"/>
      <c r="G34" s="20"/>
      <c r="H34" s="379"/>
      <c r="I34" s="381"/>
      <c r="J34" s="20"/>
      <c r="K34" s="379"/>
      <c r="L34" s="381"/>
      <c r="M34" s="7"/>
      <c r="N34" s="5"/>
      <c r="O34" s="5"/>
      <c r="P34" s="5"/>
      <c r="Q34" s="5"/>
      <c r="R34" s="5"/>
      <c r="S34" s="5"/>
      <c r="T34" s="5"/>
      <c r="U34" s="5"/>
    </row>
    <row r="35" spans="1:21" ht="14.25" x14ac:dyDescent="0.2">
      <c r="A35" s="5"/>
      <c r="B35" s="5"/>
      <c r="C35" s="10"/>
      <c r="D35" s="10"/>
      <c r="E35" s="10"/>
      <c r="F35" s="10"/>
      <c r="G35" s="5"/>
      <c r="H35" s="10"/>
      <c r="I35" s="10"/>
      <c r="J35" s="5"/>
      <c r="K35" s="10"/>
      <c r="L35" s="10"/>
      <c r="M35" s="5"/>
      <c r="N35" s="5"/>
      <c r="O35" s="5"/>
      <c r="P35" s="5"/>
      <c r="Q35" s="5"/>
      <c r="R35" s="388" t="s">
        <v>27</v>
      </c>
      <c r="S35" s="388"/>
      <c r="T35" s="388"/>
      <c r="U35" s="5"/>
    </row>
    <row r="36" spans="1:21" ht="12.75" x14ac:dyDescent="0.2">
      <c r="R36" s="389" t="s">
        <v>28</v>
      </c>
      <c r="S36" s="389"/>
      <c r="T36" s="389"/>
    </row>
    <row r="37" spans="1:21" ht="11.25" customHeight="1" x14ac:dyDescent="0.2"/>
    <row r="38" spans="1:21" ht="31.5" customHeight="1" x14ac:dyDescent="0.2">
      <c r="B38" s="373" t="s">
        <v>29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1" ht="12.75" x14ac:dyDescent="0.2">
      <c r="B39" s="373" t="s">
        <v>30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</row>
    <row r="40" spans="1:21" ht="12.75" x14ac:dyDescent="0.2">
      <c r="B40" s="373" t="s">
        <v>31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</row>
  </sheetData>
  <sheetProtection algorithmName="SHA-512" hashValue="mmjtARuDZuRLGZREmhKSycOo0iK5nG1eNPUgg0tg1AA1T71ajTbqebe+wPQJdpyPpVBF1VGuBs05bcW4BS4NJQ==" saltValue="wHCK1SJaOiwaMtv/dN5Vmw==" spinCount="100000" sheet="1" objects="1" scenarios="1" selectLockedCells="1"/>
  <mergeCells count="22">
    <mergeCell ref="C2:S2"/>
    <mergeCell ref="C3:S3"/>
    <mergeCell ref="C4:S4"/>
    <mergeCell ref="C10:L10"/>
    <mergeCell ref="C12:L12"/>
    <mergeCell ref="C15:O15"/>
    <mergeCell ref="D18:P18"/>
    <mergeCell ref="R35:T35"/>
    <mergeCell ref="R36:T36"/>
    <mergeCell ref="B38:T38"/>
    <mergeCell ref="H34:I34"/>
    <mergeCell ref="K34:L34"/>
    <mergeCell ref="B21:O21"/>
    <mergeCell ref="H23:K23"/>
    <mergeCell ref="B27:O27"/>
    <mergeCell ref="B40:T40"/>
    <mergeCell ref="C29:O29"/>
    <mergeCell ref="C33:F33"/>
    <mergeCell ref="H33:I33"/>
    <mergeCell ref="K33:L33"/>
    <mergeCell ref="C34:F34"/>
    <mergeCell ref="B39:T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37"/>
  <sheetViews>
    <sheetView showGridLines="0" topLeftCell="A13" workbookViewId="0">
      <selection activeCell="M13" sqref="M13"/>
    </sheetView>
  </sheetViews>
  <sheetFormatPr baseColWidth="10" defaultColWidth="12.140625" defaultRowHeight="13.5" customHeight="1" x14ac:dyDescent="0.2"/>
  <cols>
    <col min="1" max="1" width="48.85546875" style="249" customWidth="1"/>
    <col min="2" max="2" width="2.5703125" style="249" customWidth="1"/>
    <col min="3" max="4" width="3.85546875" style="249" customWidth="1"/>
    <col min="5" max="5" width="5.140625" style="249" customWidth="1"/>
    <col min="6" max="6" width="1.42578125" style="249" customWidth="1"/>
    <col min="7" max="7" width="9" style="249" customWidth="1"/>
    <col min="8" max="8" width="2.7109375" style="249" customWidth="1"/>
    <col min="9" max="9" width="9" style="249" customWidth="1"/>
    <col min="10" max="10" width="2.7109375" style="249" customWidth="1"/>
    <col min="11" max="11" width="11.85546875" style="249" customWidth="1"/>
    <col min="12" max="12" width="2.28515625" style="249" customWidth="1"/>
    <col min="13" max="13" width="6.7109375" style="249" customWidth="1"/>
    <col min="14" max="14" width="4.140625" style="249" customWidth="1"/>
    <col min="15" max="15" width="6.7109375" style="249" customWidth="1"/>
    <col min="16" max="16" width="4.140625" style="249" customWidth="1"/>
    <col min="17" max="17" width="6.7109375" style="249" customWidth="1"/>
    <col min="18" max="18" width="2.7109375" style="249" customWidth="1"/>
    <col min="19" max="16384" width="12.140625" style="249"/>
  </cols>
  <sheetData>
    <row r="1" spans="1:19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8" customHeight="1" x14ac:dyDescent="0.3">
      <c r="A2" s="292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32"/>
      <c r="M2" s="132"/>
      <c r="N2" s="132"/>
      <c r="O2" s="132"/>
      <c r="P2" s="274"/>
      <c r="Q2" s="262" t="s">
        <v>33</v>
      </c>
      <c r="R2" s="36"/>
      <c r="S2" s="37"/>
    </row>
    <row r="3" spans="1:19" ht="18" customHeight="1" x14ac:dyDescent="0.3">
      <c r="A3" s="290" t="s">
        <v>34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32"/>
      <c r="M3" s="132"/>
      <c r="N3" s="167" t="s">
        <v>621</v>
      </c>
      <c r="O3" s="167"/>
      <c r="P3" s="167"/>
      <c r="Q3" s="167"/>
      <c r="R3" s="167"/>
      <c r="S3" s="167"/>
    </row>
    <row r="4" spans="1:19" s="30" customFormat="1" ht="18" customHeight="1" x14ac:dyDescent="0.3">
      <c r="A4" s="101"/>
      <c r="L4" s="5"/>
      <c r="M4" s="5"/>
      <c r="N4" s="5"/>
      <c r="O4" s="102"/>
      <c r="P4" s="102"/>
      <c r="Q4" s="102"/>
    </row>
    <row r="5" spans="1:19" s="30" customFormat="1" ht="15" x14ac:dyDescent="0.25">
      <c r="A5" s="291" t="s">
        <v>491</v>
      </c>
    </row>
    <row r="6" spans="1:19" ht="15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104"/>
      <c r="O6" s="256"/>
      <c r="P6" s="256"/>
      <c r="Q6" s="267"/>
      <c r="R6" s="30"/>
      <c r="S6" s="30"/>
    </row>
    <row r="7" spans="1:19" ht="64.5" x14ac:dyDescent="0.25">
      <c r="A7" s="248" t="s">
        <v>666</v>
      </c>
      <c r="B7" s="279"/>
      <c r="C7" s="279"/>
      <c r="D7" s="532" t="s">
        <v>91</v>
      </c>
      <c r="E7" s="532"/>
      <c r="F7" s="532"/>
      <c r="G7" s="532"/>
      <c r="H7" s="532"/>
      <c r="I7" s="532"/>
      <c r="J7" s="532"/>
      <c r="K7" s="279"/>
      <c r="M7" s="267" t="s">
        <v>56</v>
      </c>
      <c r="N7" s="267"/>
      <c r="O7" s="267" t="s">
        <v>57</v>
      </c>
      <c r="P7" s="267"/>
      <c r="Q7" s="259" t="s">
        <v>58</v>
      </c>
      <c r="R7" s="30"/>
      <c r="S7" s="30"/>
    </row>
    <row r="8" spans="1:19" ht="15" x14ac:dyDescent="0.25">
      <c r="A8" s="105"/>
      <c r="B8" s="279"/>
      <c r="C8" s="279"/>
      <c r="D8" s="279"/>
      <c r="E8" s="279"/>
      <c r="F8" s="279"/>
      <c r="G8" s="279"/>
      <c r="H8" s="279"/>
      <c r="I8" s="279"/>
      <c r="J8" s="279"/>
      <c r="K8" s="279"/>
      <c r="M8" s="46"/>
      <c r="N8" s="256"/>
      <c r="O8" s="46"/>
      <c r="P8" s="256"/>
      <c r="Q8" s="46"/>
      <c r="R8" s="30"/>
      <c r="S8" s="30"/>
    </row>
    <row r="9" spans="1:19" ht="15.75" customHeight="1" x14ac:dyDescent="0.25">
      <c r="A9" s="279"/>
      <c r="B9" s="279"/>
      <c r="C9" s="279"/>
      <c r="D9" s="505" t="s">
        <v>92</v>
      </c>
      <c r="E9" s="505"/>
      <c r="F9" s="505"/>
      <c r="G9" s="505"/>
      <c r="H9" s="505"/>
      <c r="I9" s="505"/>
      <c r="J9" s="505"/>
      <c r="K9" s="279"/>
      <c r="M9" s="372">
        <v>0</v>
      </c>
      <c r="N9" s="234"/>
      <c r="O9" s="372">
        <v>0</v>
      </c>
      <c r="P9" s="369"/>
      <c r="Q9" s="371">
        <f>M9+O9</f>
        <v>0</v>
      </c>
      <c r="R9" s="30"/>
      <c r="S9" s="30"/>
    </row>
    <row r="10" spans="1:19" ht="5.25" customHeight="1" x14ac:dyDescent="0.25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M10" s="205"/>
      <c r="N10" s="235"/>
      <c r="O10" s="205"/>
      <c r="P10" s="369"/>
      <c r="Q10" s="203"/>
      <c r="R10" s="30"/>
      <c r="S10" s="30"/>
    </row>
    <row r="11" spans="1:19" ht="15.75" customHeight="1" x14ac:dyDescent="0.25">
      <c r="A11" s="279"/>
      <c r="B11" s="279"/>
      <c r="C11" s="279"/>
      <c r="D11" s="505" t="s">
        <v>93</v>
      </c>
      <c r="E11" s="505"/>
      <c r="F11" s="505"/>
      <c r="G11" s="505"/>
      <c r="H11" s="505"/>
      <c r="I11" s="505"/>
      <c r="J11" s="505"/>
      <c r="K11" s="505"/>
      <c r="M11" s="372">
        <v>0</v>
      </c>
      <c r="N11" s="234"/>
      <c r="O11" s="372">
        <v>0</v>
      </c>
      <c r="P11" s="369"/>
      <c r="Q11" s="371">
        <f>M11+O11</f>
        <v>0</v>
      </c>
      <c r="R11" s="30"/>
      <c r="S11" s="30"/>
    </row>
    <row r="12" spans="1:19" ht="5.25" customHeight="1" x14ac:dyDescent="0.25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M12" s="205"/>
      <c r="N12" s="235"/>
      <c r="O12" s="205"/>
      <c r="P12" s="369"/>
      <c r="Q12" s="203"/>
      <c r="R12" s="30"/>
      <c r="S12" s="30"/>
    </row>
    <row r="13" spans="1:19" ht="15.75" customHeight="1" x14ac:dyDescent="0.25">
      <c r="A13" s="508" t="s">
        <v>584</v>
      </c>
      <c r="B13" s="508"/>
      <c r="C13" s="508"/>
      <c r="D13" s="505" t="s">
        <v>619</v>
      </c>
      <c r="E13" s="505"/>
      <c r="F13" s="505"/>
      <c r="G13" s="505"/>
      <c r="H13" s="505"/>
      <c r="I13" s="505"/>
      <c r="J13" s="505"/>
      <c r="K13" s="505"/>
      <c r="M13" s="370"/>
      <c r="N13" s="234"/>
      <c r="O13" s="370"/>
      <c r="P13" s="369"/>
      <c r="Q13" s="371">
        <f>M13+O13</f>
        <v>0</v>
      </c>
      <c r="R13" s="30"/>
      <c r="S13" s="30" t="s">
        <v>613</v>
      </c>
    </row>
    <row r="14" spans="1:19" ht="6.75" customHeight="1" x14ac:dyDescent="0.25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M14" s="205"/>
      <c r="N14" s="235"/>
      <c r="O14" s="205"/>
      <c r="P14" s="369"/>
      <c r="Q14" s="203"/>
      <c r="R14" s="30"/>
      <c r="S14" s="30"/>
    </row>
    <row r="15" spans="1:19" ht="15.75" customHeight="1" x14ac:dyDescent="0.25">
      <c r="A15" s="508"/>
      <c r="B15" s="508"/>
      <c r="C15" s="508"/>
      <c r="D15" s="510" t="s">
        <v>617</v>
      </c>
      <c r="E15" s="510"/>
      <c r="F15" s="510"/>
      <c r="G15" s="510"/>
      <c r="H15" s="510"/>
      <c r="I15" s="510"/>
      <c r="J15" s="510"/>
      <c r="K15" s="510"/>
      <c r="M15" s="370"/>
      <c r="N15" s="234"/>
      <c r="O15" s="370"/>
      <c r="P15" s="369"/>
      <c r="Q15" s="371">
        <f>M15+O15</f>
        <v>0</v>
      </c>
      <c r="R15" s="30"/>
      <c r="S15" s="30" t="s">
        <v>614</v>
      </c>
    </row>
    <row r="16" spans="1:19" ht="5.25" customHeight="1" x14ac:dyDescent="0.25">
      <c r="A16" s="279"/>
      <c r="B16" s="279"/>
      <c r="C16" s="279"/>
      <c r="D16" s="107"/>
      <c r="E16" s="107"/>
      <c r="F16" s="107"/>
      <c r="G16" s="107"/>
      <c r="H16" s="107"/>
      <c r="I16" s="107"/>
      <c r="J16" s="107"/>
      <c r="K16" s="107"/>
      <c r="M16" s="205"/>
      <c r="N16" s="235"/>
      <c r="O16" s="205"/>
      <c r="P16" s="369"/>
      <c r="Q16" s="203"/>
      <c r="R16" s="30"/>
      <c r="S16" s="30"/>
    </row>
    <row r="17" spans="1:22" ht="15.75" customHeight="1" x14ac:dyDescent="0.25">
      <c r="A17" s="508"/>
      <c r="B17" s="508"/>
      <c r="C17" s="508"/>
      <c r="D17" s="505" t="s">
        <v>616</v>
      </c>
      <c r="E17" s="505"/>
      <c r="F17" s="505"/>
      <c r="G17" s="505"/>
      <c r="H17" s="505"/>
      <c r="I17" s="505"/>
      <c r="J17" s="505"/>
      <c r="K17" s="505"/>
      <c r="M17" s="370"/>
      <c r="N17" s="234"/>
      <c r="O17" s="231"/>
      <c r="P17" s="369"/>
      <c r="Q17" s="371">
        <f>M17+O17</f>
        <v>0</v>
      </c>
      <c r="R17" s="30"/>
      <c r="S17" s="30" t="s">
        <v>615</v>
      </c>
    </row>
    <row r="18" spans="1:22" ht="5.25" customHeight="1" x14ac:dyDescent="0.25">
      <c r="A18" s="279"/>
      <c r="B18" s="279"/>
      <c r="C18" s="279"/>
      <c r="D18" s="279"/>
      <c r="E18" s="279"/>
      <c r="F18" s="509"/>
      <c r="G18" s="509"/>
      <c r="H18" s="509"/>
      <c r="I18" s="509"/>
      <c r="J18" s="509"/>
      <c r="K18" s="279"/>
      <c r="M18" s="205"/>
      <c r="N18" s="235"/>
      <c r="O18" s="205"/>
      <c r="P18" s="369"/>
      <c r="Q18" s="203"/>
      <c r="R18" s="30"/>
      <c r="S18" s="30"/>
    </row>
    <row r="19" spans="1:22" ht="15.75" customHeight="1" x14ac:dyDescent="0.25">
      <c r="A19" s="279"/>
      <c r="B19" s="279"/>
      <c r="C19" s="279"/>
      <c r="D19" s="505" t="s">
        <v>585</v>
      </c>
      <c r="E19" s="505"/>
      <c r="F19" s="505"/>
      <c r="G19" s="505"/>
      <c r="H19" s="505"/>
      <c r="I19" s="505"/>
      <c r="J19" s="505"/>
      <c r="K19" s="505"/>
      <c r="M19" s="372">
        <v>0</v>
      </c>
      <c r="N19" s="234"/>
      <c r="O19" s="372">
        <v>0</v>
      </c>
      <c r="P19" s="369"/>
      <c r="Q19" s="371">
        <f>M19+O19</f>
        <v>0</v>
      </c>
      <c r="R19" s="30"/>
      <c r="S19" s="30"/>
    </row>
    <row r="20" spans="1:22" ht="5.25" customHeight="1" x14ac:dyDescent="0.25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M20" s="236"/>
      <c r="N20" s="235"/>
      <c r="O20" s="236"/>
      <c r="P20" s="369"/>
      <c r="Q20" s="203"/>
      <c r="R20" s="30"/>
      <c r="S20" s="30"/>
    </row>
    <row r="21" spans="1:22" ht="15.75" customHeight="1" x14ac:dyDescent="0.25">
      <c r="A21" s="508"/>
      <c r="B21" s="508"/>
      <c r="C21" s="508"/>
      <c r="D21" s="505" t="s">
        <v>586</v>
      </c>
      <c r="E21" s="505"/>
      <c r="F21" s="505"/>
      <c r="G21" s="505"/>
      <c r="H21" s="505"/>
      <c r="I21" s="505"/>
      <c r="J21" s="505"/>
      <c r="K21" s="505"/>
      <c r="M21" s="372">
        <v>0</v>
      </c>
      <c r="N21" s="234"/>
      <c r="O21" s="372">
        <v>0</v>
      </c>
      <c r="P21" s="369"/>
      <c r="Q21" s="371">
        <f>M21+O21</f>
        <v>0</v>
      </c>
      <c r="R21" s="30"/>
      <c r="S21" s="30"/>
    </row>
    <row r="22" spans="1:22" ht="5.25" customHeight="1" x14ac:dyDescent="0.25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M22" s="236"/>
      <c r="N22" s="235"/>
      <c r="O22" s="236"/>
      <c r="P22" s="369"/>
      <c r="Q22" s="203"/>
      <c r="R22" s="30"/>
      <c r="S22" s="30"/>
    </row>
    <row r="23" spans="1:22" ht="15" customHeight="1" x14ac:dyDescent="0.25">
      <c r="A23" s="279"/>
      <c r="B23" s="279"/>
      <c r="C23" s="279"/>
      <c r="D23" s="505" t="s">
        <v>587</v>
      </c>
      <c r="E23" s="505"/>
      <c r="F23" s="505"/>
      <c r="G23" s="505"/>
      <c r="H23" s="505"/>
      <c r="I23" s="505"/>
      <c r="J23" s="505"/>
      <c r="K23" s="505"/>
      <c r="M23" s="299">
        <v>0</v>
      </c>
      <c r="N23" s="235"/>
      <c r="O23" s="299">
        <v>0</v>
      </c>
      <c r="P23" s="369"/>
      <c r="Q23" s="170">
        <f>M23+O23</f>
        <v>0</v>
      </c>
      <c r="R23" s="30"/>
      <c r="S23" s="30"/>
    </row>
    <row r="24" spans="1:22" ht="5.25" customHeight="1" x14ac:dyDescent="0.25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M24" s="206"/>
      <c r="N24" s="235"/>
      <c r="O24" s="206"/>
      <c r="P24" s="369"/>
      <c r="Q24" s="204"/>
      <c r="R24" s="30"/>
      <c r="S24" s="30"/>
    </row>
    <row r="25" spans="1:22" ht="15" customHeight="1" x14ac:dyDescent="0.25">
      <c r="A25" s="279"/>
      <c r="B25" s="279"/>
      <c r="C25" s="279"/>
      <c r="D25" s="505" t="s">
        <v>618</v>
      </c>
      <c r="E25" s="505"/>
      <c r="F25" s="505"/>
      <c r="G25" s="505"/>
      <c r="H25" s="505"/>
      <c r="I25" s="505"/>
      <c r="J25" s="505"/>
      <c r="K25" s="505"/>
      <c r="M25" s="231"/>
      <c r="N25" s="235"/>
      <c r="O25" s="231"/>
      <c r="P25" s="369"/>
      <c r="Q25" s="170">
        <f>M25+O25</f>
        <v>0</v>
      </c>
      <c r="R25" s="30"/>
      <c r="S25" s="30" t="s">
        <v>612</v>
      </c>
    </row>
    <row r="26" spans="1:22" ht="5.25" customHeight="1" x14ac:dyDescent="0.25">
      <c r="A26" s="279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M26" s="205"/>
      <c r="N26" s="235"/>
      <c r="O26" s="205"/>
      <c r="P26" s="369"/>
      <c r="Q26" s="203"/>
      <c r="R26" s="30"/>
      <c r="S26" s="30"/>
    </row>
    <row r="27" spans="1:22" ht="15" customHeight="1" x14ac:dyDescent="0.25">
      <c r="A27" s="508"/>
      <c r="B27" s="508"/>
      <c r="C27" s="508"/>
      <c r="D27" s="505" t="s">
        <v>588</v>
      </c>
      <c r="E27" s="505"/>
      <c r="F27" s="505"/>
      <c r="G27" s="505"/>
      <c r="H27" s="505"/>
      <c r="I27" s="505"/>
      <c r="J27" s="505"/>
      <c r="K27" s="505"/>
      <c r="M27" s="372">
        <v>0</v>
      </c>
      <c r="N27" s="234"/>
      <c r="O27" s="372">
        <v>0</v>
      </c>
      <c r="P27" s="369"/>
      <c r="Q27" s="371">
        <f>M27+O27</f>
        <v>0</v>
      </c>
      <c r="R27" s="30"/>
      <c r="S27" s="30"/>
    </row>
    <row r="28" spans="1:22" ht="5.25" customHeight="1" x14ac:dyDescent="0.25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M28" s="205"/>
      <c r="N28" s="368"/>
      <c r="O28" s="205"/>
      <c r="P28" s="369"/>
      <c r="Q28" s="203"/>
      <c r="R28" s="30"/>
      <c r="S28" s="30"/>
    </row>
    <row r="29" spans="1:22" ht="15" customHeight="1" x14ac:dyDescent="0.25">
      <c r="A29" s="279"/>
      <c r="B29" s="279"/>
      <c r="C29" s="279"/>
      <c r="D29" s="507" t="s">
        <v>58</v>
      </c>
      <c r="E29" s="507"/>
      <c r="F29" s="507"/>
      <c r="G29" s="507"/>
      <c r="H29" s="507"/>
      <c r="I29" s="507"/>
      <c r="J29" s="507"/>
      <c r="K29" s="507"/>
      <c r="M29" s="371">
        <f>M9+M11+M13+M15+M17+M19+M21+M23+M25+M27</f>
        <v>0</v>
      </c>
      <c r="N29" s="202"/>
      <c r="O29" s="371">
        <f>O9+O11+O13+O15+O17+O19+O21+O23+O25+O27</f>
        <v>0</v>
      </c>
      <c r="P29" s="369"/>
      <c r="Q29" s="371">
        <f>M29+O29</f>
        <v>0</v>
      </c>
      <c r="R29" s="30"/>
      <c r="S29" s="30"/>
    </row>
    <row r="30" spans="1:22" ht="15" x14ac:dyDescent="0.25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104"/>
      <c r="M30" s="104"/>
      <c r="N30" s="267"/>
      <c r="O30" s="163"/>
      <c r="P30" s="267"/>
      <c r="Q30" s="163"/>
      <c r="R30" s="30"/>
      <c r="S30" s="30"/>
    </row>
    <row r="31" spans="1:22" ht="15" x14ac:dyDescent="0.2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104"/>
      <c r="M31" s="104"/>
      <c r="N31" s="267"/>
      <c r="O31" s="282"/>
      <c r="P31" s="267"/>
      <c r="Q31" s="282"/>
      <c r="R31" s="30"/>
      <c r="S31" s="30"/>
    </row>
    <row r="32" spans="1:22" ht="12.75" x14ac:dyDescent="0.2">
      <c r="A32" s="123"/>
      <c r="B32" s="513"/>
      <c r="C32" s="513"/>
      <c r="D32" s="513"/>
      <c r="E32" s="513"/>
      <c r="F32" s="513"/>
      <c r="G32" s="124"/>
      <c r="H32" s="125"/>
      <c r="I32" s="124"/>
      <c r="J32" s="125"/>
      <c r="K32" s="126"/>
      <c r="L32" s="126"/>
      <c r="M32" s="124"/>
      <c r="N32" s="124"/>
      <c r="O32" s="124"/>
      <c r="P32" s="124"/>
      <c r="Q32" s="124"/>
      <c r="T32" s="256"/>
      <c r="U32" s="256"/>
      <c r="V32" s="256"/>
    </row>
    <row r="33" spans="1:22" ht="12.75" x14ac:dyDescent="0.2">
      <c r="A33" s="122"/>
      <c r="B33" s="122"/>
      <c r="C33" s="282"/>
      <c r="D33" s="282"/>
      <c r="E33" s="282"/>
      <c r="F33" s="122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T33" s="256"/>
      <c r="U33" s="256"/>
      <c r="V33" s="256"/>
    </row>
    <row r="34" spans="1:22" ht="12.75" x14ac:dyDescent="0.2">
      <c r="A34" s="256"/>
      <c r="B34" s="256"/>
      <c r="C34" s="256"/>
      <c r="D34" s="256"/>
      <c r="E34" s="256"/>
      <c r="F34" s="256"/>
      <c r="G34" s="533"/>
      <c r="H34" s="256"/>
      <c r="I34" s="534"/>
      <c r="J34" s="256"/>
      <c r="K34" s="256"/>
      <c r="L34" s="535"/>
      <c r="M34" s="535"/>
      <c r="N34" s="537"/>
      <c r="O34" s="537"/>
      <c r="P34" s="537"/>
      <c r="Q34" s="537"/>
    </row>
    <row r="35" spans="1:22" ht="12.75" x14ac:dyDescent="0.2">
      <c r="A35" s="256"/>
      <c r="B35" s="256"/>
      <c r="C35" s="256"/>
      <c r="D35" s="172"/>
      <c r="E35" s="172"/>
      <c r="F35" s="172"/>
      <c r="G35" s="533"/>
      <c r="H35" s="256"/>
      <c r="I35" s="534"/>
      <c r="J35" s="256"/>
      <c r="K35" s="46"/>
      <c r="L35" s="536"/>
      <c r="M35" s="536"/>
      <c r="N35" s="536"/>
      <c r="O35" s="536"/>
      <c r="P35" s="537"/>
      <c r="Q35" s="537"/>
    </row>
    <row r="36" spans="1:22" ht="15" customHeight="1" x14ac:dyDescent="0.25">
      <c r="A36" s="256"/>
      <c r="B36" s="256"/>
      <c r="C36" s="256"/>
      <c r="D36" s="503" t="s">
        <v>52</v>
      </c>
      <c r="E36" s="503"/>
      <c r="F36" s="503"/>
      <c r="G36" s="503"/>
      <c r="H36" s="503"/>
      <c r="I36" s="503"/>
      <c r="J36" s="504"/>
      <c r="K36" s="432">
        <f>cct</f>
        <v>0</v>
      </c>
      <c r="L36" s="433"/>
      <c r="M36" s="433"/>
      <c r="N36" s="433"/>
      <c r="O36" s="433"/>
      <c r="P36" s="434"/>
      <c r="Q36" s="391" t="s">
        <v>50</v>
      </c>
      <c r="R36" s="391"/>
      <c r="S36" s="48" t="s">
        <v>94</v>
      </c>
    </row>
    <row r="37" spans="1:22" ht="13.5" customHeight="1" x14ac:dyDescent="0.2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56"/>
      <c r="R37" s="256"/>
      <c r="S37" s="163">
        <v>15</v>
      </c>
    </row>
  </sheetData>
  <sheetProtection algorithmName="SHA-512" hashValue="5wXoW6/zOIsJSvZ3ofzSYGUAcpyxAJp4nso4zf7fF+28mg5335NLywIlzJYUxjCv5Wu4boujcHdeaWD9FvptDw==" saltValue="JFFLw5QavAkZ39tF7ydwSA==" spinCount="100000" sheet="1" objects="1" scenarios="1" selectLockedCells="1"/>
  <mergeCells count="27">
    <mergeCell ref="D36:J36"/>
    <mergeCell ref="K36:P36"/>
    <mergeCell ref="B32:F32"/>
    <mergeCell ref="G34:G35"/>
    <mergeCell ref="I34:I35"/>
    <mergeCell ref="L34:M35"/>
    <mergeCell ref="N34:O35"/>
    <mergeCell ref="P34:Q35"/>
    <mergeCell ref="Q36:R36"/>
    <mergeCell ref="D27:K27"/>
    <mergeCell ref="D29:K29"/>
    <mergeCell ref="A27:C27"/>
    <mergeCell ref="D19:K19"/>
    <mergeCell ref="A21:C21"/>
    <mergeCell ref="D21:K21"/>
    <mergeCell ref="D23:K23"/>
    <mergeCell ref="D25:K25"/>
    <mergeCell ref="F18:J18"/>
    <mergeCell ref="A13:C13"/>
    <mergeCell ref="D13:K13"/>
    <mergeCell ref="A15:C15"/>
    <mergeCell ref="D15:K15"/>
    <mergeCell ref="D9:J9"/>
    <mergeCell ref="D11:K11"/>
    <mergeCell ref="D7:J7"/>
    <mergeCell ref="A17:C17"/>
    <mergeCell ref="D17:K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V49"/>
  <sheetViews>
    <sheetView showGridLines="0" topLeftCell="A13" zoomScaleNormal="100" workbookViewId="0">
      <selection activeCell="M10" sqref="M10"/>
    </sheetView>
  </sheetViews>
  <sheetFormatPr baseColWidth="10" defaultColWidth="12.140625" defaultRowHeight="13.5" customHeight="1" x14ac:dyDescent="0.2"/>
  <cols>
    <col min="1" max="1" width="48.85546875" style="249" customWidth="1"/>
    <col min="2" max="2" width="2.5703125" style="249" customWidth="1"/>
    <col min="3" max="4" width="3.85546875" style="249" customWidth="1"/>
    <col min="5" max="5" width="5.140625" style="249" customWidth="1"/>
    <col min="6" max="6" width="1.42578125" style="249" customWidth="1"/>
    <col min="7" max="7" width="9" style="249" customWidth="1"/>
    <col min="8" max="8" width="2.7109375" style="249" customWidth="1"/>
    <col min="9" max="9" width="9" style="249" customWidth="1"/>
    <col min="10" max="10" width="2.7109375" style="249" customWidth="1"/>
    <col min="11" max="11" width="11.85546875" style="249" customWidth="1"/>
    <col min="12" max="12" width="2.28515625" style="249" customWidth="1"/>
    <col min="13" max="13" width="6.7109375" style="249" customWidth="1"/>
    <col min="14" max="14" width="4.140625" style="249" customWidth="1"/>
    <col min="15" max="15" width="6.7109375" style="249" customWidth="1"/>
    <col min="16" max="16" width="4.140625" style="249" customWidth="1"/>
    <col min="17" max="17" width="6.7109375" style="249" customWidth="1"/>
    <col min="18" max="18" width="2.7109375" style="249" customWidth="1"/>
    <col min="19" max="16384" width="12.140625" style="249"/>
  </cols>
  <sheetData>
    <row r="1" spans="1:19" ht="18" customHeight="1" x14ac:dyDescent="0.3">
      <c r="A1" s="292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32"/>
      <c r="M1" s="132"/>
      <c r="N1" s="132"/>
      <c r="O1" s="132"/>
      <c r="P1" s="274"/>
      <c r="Q1" s="262" t="s">
        <v>33</v>
      </c>
      <c r="R1" s="36"/>
      <c r="S1" s="37"/>
    </row>
    <row r="2" spans="1:19" ht="18" customHeight="1" x14ac:dyDescent="0.3">
      <c r="A2" s="290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32"/>
      <c r="M2" s="132"/>
      <c r="N2" s="132"/>
      <c r="O2" s="29"/>
      <c r="P2" s="270"/>
      <c r="Q2" s="270" t="s">
        <v>621</v>
      </c>
      <c r="R2" s="274"/>
      <c r="S2" s="30"/>
    </row>
    <row r="3" spans="1:19" s="30" customFormat="1" ht="18" customHeight="1" x14ac:dyDescent="0.3">
      <c r="A3" s="101"/>
      <c r="L3" s="5"/>
      <c r="M3" s="5"/>
      <c r="N3" s="5"/>
      <c r="O3" s="102"/>
      <c r="P3" s="102"/>
      <c r="Q3" s="102"/>
    </row>
    <row r="4" spans="1:19" s="30" customFormat="1" ht="15" x14ac:dyDescent="0.25">
      <c r="A4" s="291" t="s">
        <v>536</v>
      </c>
    </row>
    <row r="5" spans="1:19" ht="15" x14ac:dyDescent="0.25">
      <c r="A5" s="291" t="s">
        <v>527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104"/>
      <c r="O5" s="256"/>
      <c r="P5" s="256"/>
      <c r="Q5" s="267"/>
      <c r="R5" s="30"/>
      <c r="S5" s="30"/>
    </row>
    <row r="6" spans="1:19" ht="15" x14ac:dyDescent="0.25">
      <c r="A6" s="291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104"/>
      <c r="O6" s="256"/>
      <c r="P6" s="256"/>
      <c r="Q6" s="267"/>
      <c r="R6" s="30"/>
      <c r="S6" s="30"/>
    </row>
    <row r="7" spans="1:19" ht="15" x14ac:dyDescent="0.25">
      <c r="A7" s="291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104"/>
      <c r="O7" s="256"/>
      <c r="P7" s="256"/>
      <c r="Q7" s="267"/>
      <c r="R7" s="30"/>
      <c r="S7" s="30"/>
    </row>
    <row r="8" spans="1:19" ht="15" x14ac:dyDescent="0.25">
      <c r="A8" s="538" t="s">
        <v>556</v>
      </c>
      <c r="B8" s="279"/>
      <c r="C8" s="279"/>
      <c r="D8" s="532" t="s">
        <v>528</v>
      </c>
      <c r="E8" s="532"/>
      <c r="F8" s="532"/>
      <c r="G8" s="532"/>
      <c r="H8" s="532"/>
      <c r="I8" s="532"/>
      <c r="J8" s="532"/>
      <c r="K8" s="279"/>
      <c r="M8" s="267" t="s">
        <v>56</v>
      </c>
      <c r="N8" s="267"/>
      <c r="O8" s="267" t="s">
        <v>57</v>
      </c>
      <c r="P8" s="267"/>
      <c r="Q8" s="259" t="s">
        <v>58</v>
      </c>
      <c r="R8" s="30"/>
      <c r="S8" s="30"/>
    </row>
    <row r="9" spans="1:19" ht="15" x14ac:dyDescent="0.25">
      <c r="A9" s="538"/>
      <c r="B9" s="279"/>
      <c r="C9" s="279"/>
      <c r="D9" s="279"/>
      <c r="E9" s="279"/>
      <c r="F9" s="279"/>
      <c r="G9" s="279"/>
      <c r="H9" s="279"/>
      <c r="I9" s="279"/>
      <c r="J9" s="279"/>
      <c r="K9" s="279"/>
      <c r="M9" s="46"/>
      <c r="N9" s="256"/>
      <c r="O9" s="46"/>
      <c r="P9" s="256"/>
      <c r="Q9" s="46"/>
      <c r="R9" s="30"/>
      <c r="S9" s="30"/>
    </row>
    <row r="10" spans="1:19" ht="15.75" customHeight="1" x14ac:dyDescent="0.3">
      <c r="A10" s="538"/>
      <c r="B10" s="279"/>
      <c r="C10" s="279"/>
      <c r="D10" s="505" t="s">
        <v>529</v>
      </c>
      <c r="E10" s="505"/>
      <c r="F10" s="505"/>
      <c r="G10" s="505"/>
      <c r="H10" s="505"/>
      <c r="I10" s="505"/>
      <c r="J10" s="505"/>
      <c r="K10" s="279"/>
      <c r="M10" s="264"/>
      <c r="N10" s="234"/>
      <c r="O10" s="264"/>
      <c r="P10" s="287"/>
      <c r="Q10" s="263">
        <f>M10+O10</f>
        <v>0</v>
      </c>
      <c r="R10" s="30"/>
      <c r="S10" s="30"/>
    </row>
    <row r="11" spans="1:19" ht="5.25" customHeight="1" x14ac:dyDescent="0.25">
      <c r="A11" s="538"/>
      <c r="B11" s="279"/>
      <c r="C11" s="279"/>
      <c r="D11" s="279"/>
      <c r="E11" s="279"/>
      <c r="F11" s="279"/>
      <c r="G11" s="279"/>
      <c r="H11" s="279"/>
      <c r="I11" s="279"/>
      <c r="J11" s="279"/>
      <c r="K11" s="114"/>
      <c r="L11" s="219"/>
      <c r="M11" s="236"/>
      <c r="N11" s="235"/>
      <c r="O11" s="236"/>
      <c r="P11" s="287"/>
      <c r="Q11" s="203"/>
      <c r="R11" s="30"/>
      <c r="S11" s="30"/>
    </row>
    <row r="12" spans="1:19" ht="15.75" customHeight="1" x14ac:dyDescent="0.3">
      <c r="A12" s="538"/>
      <c r="B12" s="279"/>
      <c r="C12" s="279"/>
      <c r="D12" s="505" t="s">
        <v>530</v>
      </c>
      <c r="E12" s="505"/>
      <c r="F12" s="505"/>
      <c r="G12" s="505"/>
      <c r="H12" s="505"/>
      <c r="I12" s="505"/>
      <c r="J12" s="505"/>
      <c r="K12" s="505"/>
      <c r="M12" s="264"/>
      <c r="N12" s="234"/>
      <c r="O12" s="264"/>
      <c r="P12" s="287"/>
      <c r="Q12" s="263">
        <f>M12+O12</f>
        <v>0</v>
      </c>
      <c r="R12" s="30"/>
      <c r="S12" s="30"/>
    </row>
    <row r="13" spans="1:19" ht="5.25" customHeight="1" x14ac:dyDescent="0.25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19"/>
      <c r="M13" s="236"/>
      <c r="N13" s="235"/>
      <c r="O13" s="236"/>
      <c r="P13" s="287"/>
      <c r="Q13" s="203"/>
      <c r="R13" s="30"/>
      <c r="S13" s="30"/>
    </row>
    <row r="14" spans="1:19" ht="15.75" customHeight="1" x14ac:dyDescent="0.3">
      <c r="A14" s="508"/>
      <c r="B14" s="508"/>
      <c r="C14" s="508"/>
      <c r="D14" s="505" t="s">
        <v>531</v>
      </c>
      <c r="E14" s="505"/>
      <c r="F14" s="505"/>
      <c r="G14" s="505"/>
      <c r="H14" s="505"/>
      <c r="I14" s="505"/>
      <c r="J14" s="505"/>
      <c r="K14" s="505"/>
      <c r="M14" s="264"/>
      <c r="N14" s="234"/>
      <c r="O14" s="264"/>
      <c r="P14" s="287"/>
      <c r="Q14" s="263">
        <f>M14+O14</f>
        <v>0</v>
      </c>
      <c r="R14" s="30"/>
      <c r="S14" s="30"/>
    </row>
    <row r="15" spans="1:19" ht="4.5" customHeight="1" x14ac:dyDescent="0.25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M15" s="237"/>
      <c r="N15" s="235"/>
      <c r="O15" s="237"/>
      <c r="P15" s="287"/>
      <c r="Q15" s="207"/>
      <c r="R15" s="30"/>
      <c r="S15" s="30"/>
    </row>
    <row r="16" spans="1:19" ht="15" customHeight="1" x14ac:dyDescent="0.25">
      <c r="A16" s="279"/>
      <c r="B16" s="279"/>
      <c r="C16" s="279"/>
      <c r="D16" s="505" t="s">
        <v>589</v>
      </c>
      <c r="E16" s="505"/>
      <c r="F16" s="505"/>
      <c r="G16" s="505"/>
      <c r="H16" s="505"/>
      <c r="I16" s="279"/>
      <c r="J16" s="279"/>
      <c r="K16" s="279"/>
      <c r="M16" s="234"/>
      <c r="N16" s="235"/>
      <c r="O16" s="234"/>
      <c r="P16" s="287"/>
      <c r="Q16" s="202"/>
      <c r="R16" s="30"/>
      <c r="S16" s="30"/>
    </row>
    <row r="17" spans="1:19" ht="3" customHeight="1" x14ac:dyDescent="0.25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M17" s="238"/>
      <c r="N17" s="235"/>
      <c r="O17" s="238"/>
      <c r="P17" s="287"/>
      <c r="Q17" s="204"/>
      <c r="R17" s="30"/>
      <c r="S17" s="30"/>
    </row>
    <row r="18" spans="1:19" ht="15.75" customHeight="1" x14ac:dyDescent="0.3">
      <c r="A18" s="508"/>
      <c r="B18" s="508"/>
      <c r="C18" s="508"/>
      <c r="D18" s="510" t="s">
        <v>532</v>
      </c>
      <c r="E18" s="510"/>
      <c r="F18" s="510"/>
      <c r="G18" s="510"/>
      <c r="H18" s="510"/>
      <c r="I18" s="510"/>
      <c r="J18" s="510"/>
      <c r="K18" s="510"/>
      <c r="M18" s="264"/>
      <c r="N18" s="234"/>
      <c r="O18" s="264"/>
      <c r="P18" s="287"/>
      <c r="Q18" s="263">
        <f>M18+O18</f>
        <v>0</v>
      </c>
      <c r="R18" s="30"/>
      <c r="S18" s="30"/>
    </row>
    <row r="19" spans="1:19" ht="3" customHeight="1" x14ac:dyDescent="0.25">
      <c r="A19" s="279"/>
      <c r="B19" s="279"/>
      <c r="C19" s="279"/>
      <c r="D19" s="107"/>
      <c r="E19" s="107"/>
      <c r="F19" s="107"/>
      <c r="G19" s="107"/>
      <c r="H19" s="107"/>
      <c r="I19" s="107"/>
      <c r="J19" s="107"/>
      <c r="K19" s="107"/>
      <c r="M19" s="236"/>
      <c r="N19" s="235"/>
      <c r="O19" s="236"/>
      <c r="P19" s="287"/>
      <c r="Q19" s="203"/>
      <c r="R19" s="30"/>
      <c r="S19" s="30"/>
    </row>
    <row r="20" spans="1:19" ht="15.75" customHeight="1" x14ac:dyDescent="0.3">
      <c r="A20" s="508"/>
      <c r="B20" s="508"/>
      <c r="C20" s="508"/>
      <c r="D20" s="505" t="s">
        <v>533</v>
      </c>
      <c r="E20" s="505"/>
      <c r="F20" s="505"/>
      <c r="G20" s="505"/>
      <c r="H20" s="505"/>
      <c r="I20" s="505"/>
      <c r="J20" s="505"/>
      <c r="K20" s="505"/>
      <c r="M20" s="264"/>
      <c r="N20" s="234"/>
      <c r="O20" s="264"/>
      <c r="P20" s="287"/>
      <c r="Q20" s="263">
        <f>M20+O20</f>
        <v>0</v>
      </c>
      <c r="R20" s="30"/>
      <c r="S20" s="30"/>
    </row>
    <row r="21" spans="1:19" ht="2.25" customHeight="1" x14ac:dyDescent="0.25">
      <c r="A21" s="279"/>
      <c r="B21" s="279"/>
      <c r="C21" s="279"/>
      <c r="D21" s="279"/>
      <c r="E21" s="279"/>
      <c r="F21" s="509"/>
      <c r="G21" s="509"/>
      <c r="H21" s="509"/>
      <c r="I21" s="509"/>
      <c r="J21" s="509"/>
      <c r="K21" s="279"/>
      <c r="M21" s="237"/>
      <c r="N21" s="235"/>
      <c r="O21" s="237"/>
      <c r="P21" s="287"/>
      <c r="Q21" s="207"/>
      <c r="R21" s="30"/>
      <c r="S21" s="30"/>
    </row>
    <row r="22" spans="1:19" ht="15" customHeight="1" x14ac:dyDescent="0.25">
      <c r="A22" s="279"/>
      <c r="B22" s="279"/>
      <c r="C22" s="279"/>
      <c r="D22" s="505" t="s">
        <v>590</v>
      </c>
      <c r="E22" s="505"/>
      <c r="F22" s="505"/>
      <c r="G22" s="505"/>
      <c r="H22" s="279"/>
      <c r="I22" s="279"/>
      <c r="J22" s="279"/>
      <c r="K22" s="279"/>
      <c r="M22" s="234"/>
      <c r="N22" s="235"/>
      <c r="O22" s="234"/>
      <c r="P22" s="287"/>
      <c r="Q22" s="202"/>
      <c r="R22" s="30"/>
      <c r="S22" s="30"/>
    </row>
    <row r="23" spans="1:19" ht="3" customHeight="1" x14ac:dyDescent="0.25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M23" s="238"/>
      <c r="N23" s="235"/>
      <c r="O23" s="238"/>
      <c r="P23" s="287"/>
      <c r="Q23" s="204"/>
      <c r="R23" s="30"/>
      <c r="S23" s="30"/>
    </row>
    <row r="24" spans="1:19" ht="15.75" customHeight="1" x14ac:dyDescent="0.3">
      <c r="A24" s="279"/>
      <c r="B24" s="279"/>
      <c r="C24" s="279"/>
      <c r="D24" s="505" t="s">
        <v>537</v>
      </c>
      <c r="E24" s="505"/>
      <c r="F24" s="505"/>
      <c r="G24" s="505"/>
      <c r="H24" s="505"/>
      <c r="I24" s="505"/>
      <c r="J24" s="505"/>
      <c r="K24" s="505"/>
      <c r="M24" s="264"/>
      <c r="N24" s="234"/>
      <c r="O24" s="264"/>
      <c r="P24" s="287"/>
      <c r="Q24" s="263">
        <f>M24+O24</f>
        <v>0</v>
      </c>
      <c r="R24" s="30"/>
      <c r="S24" s="30"/>
    </row>
    <row r="25" spans="1:19" ht="2.25" customHeight="1" x14ac:dyDescent="0.25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M25" s="236"/>
      <c r="N25" s="235"/>
      <c r="O25" s="236"/>
      <c r="P25" s="287"/>
      <c r="Q25" s="203"/>
      <c r="R25" s="30"/>
      <c r="S25" s="30"/>
    </row>
    <row r="26" spans="1:19" ht="15.75" customHeight="1" x14ac:dyDescent="0.3">
      <c r="A26" s="508"/>
      <c r="B26" s="508"/>
      <c r="C26" s="508"/>
      <c r="D26" s="505" t="s">
        <v>534</v>
      </c>
      <c r="E26" s="505"/>
      <c r="F26" s="505"/>
      <c r="G26" s="505"/>
      <c r="H26" s="505"/>
      <c r="I26" s="505"/>
      <c r="J26" s="505"/>
      <c r="K26" s="505"/>
      <c r="M26" s="264"/>
      <c r="N26" s="234"/>
      <c r="O26" s="264"/>
      <c r="P26" s="287"/>
      <c r="Q26" s="263">
        <f>M26+O26</f>
        <v>0</v>
      </c>
      <c r="R26" s="30"/>
      <c r="S26" s="30"/>
    </row>
    <row r="27" spans="1:19" ht="3" customHeight="1" x14ac:dyDescent="0.25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M27" s="236"/>
      <c r="N27" s="235"/>
      <c r="O27" s="236"/>
      <c r="P27" s="287"/>
      <c r="Q27" s="203"/>
      <c r="R27" s="30"/>
      <c r="S27" s="30"/>
    </row>
    <row r="28" spans="1:19" ht="15" customHeight="1" x14ac:dyDescent="0.3">
      <c r="A28" s="279"/>
      <c r="B28" s="279"/>
      <c r="C28" s="279"/>
      <c r="D28" s="505" t="s">
        <v>535</v>
      </c>
      <c r="E28" s="505"/>
      <c r="F28" s="505"/>
      <c r="G28" s="505"/>
      <c r="H28" s="505"/>
      <c r="I28" s="505"/>
      <c r="J28" s="505"/>
      <c r="K28" s="505"/>
      <c r="M28" s="264"/>
      <c r="N28" s="234"/>
      <c r="O28" s="264"/>
      <c r="P28" s="287"/>
      <c r="Q28" s="263">
        <f>M28+O28</f>
        <v>0</v>
      </c>
      <c r="R28" s="30"/>
      <c r="S28" s="30"/>
    </row>
    <row r="29" spans="1:19" ht="3" customHeight="1" x14ac:dyDescent="0.25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M29" s="205"/>
      <c r="N29" s="253"/>
      <c r="O29" s="205"/>
      <c r="P29" s="287"/>
      <c r="Q29" s="203"/>
      <c r="R29" s="30"/>
      <c r="S29" s="30"/>
    </row>
    <row r="30" spans="1:19" ht="15" customHeight="1" x14ac:dyDescent="0.3">
      <c r="A30" s="279"/>
      <c r="B30" s="279"/>
      <c r="C30" s="279"/>
      <c r="D30" s="507" t="s">
        <v>58</v>
      </c>
      <c r="E30" s="507"/>
      <c r="F30" s="507"/>
      <c r="G30" s="507"/>
      <c r="H30" s="507"/>
      <c r="I30" s="507"/>
      <c r="J30" s="507"/>
      <c r="K30" s="507"/>
      <c r="M30" s="263">
        <f>M10+M12+M14+M18+M20+M24+M26+M28</f>
        <v>0</v>
      </c>
      <c r="N30" s="202"/>
      <c r="O30" s="263">
        <f>O10+O12+O14+O18+O20+O24+O26+O28</f>
        <v>0</v>
      </c>
      <c r="P30" s="287"/>
      <c r="Q30" s="263">
        <f>M30+O30</f>
        <v>0</v>
      </c>
      <c r="R30" s="30"/>
      <c r="S30" s="30"/>
    </row>
    <row r="31" spans="1:19" ht="12" customHeight="1" x14ac:dyDescent="0.25">
      <c r="A31" s="256"/>
      <c r="B31" s="256"/>
      <c r="C31" s="256"/>
      <c r="D31" s="256"/>
      <c r="E31" s="256"/>
      <c r="F31" s="256"/>
      <c r="H31" s="127"/>
      <c r="I31" s="127"/>
      <c r="J31" s="127"/>
      <c r="K31" s="127"/>
      <c r="L31" s="127"/>
      <c r="M31" s="127"/>
      <c r="N31" s="267"/>
      <c r="O31" s="163"/>
      <c r="P31" s="267"/>
      <c r="Q31" s="127"/>
      <c r="R31" s="30"/>
      <c r="S31" s="30"/>
    </row>
    <row r="32" spans="1:19" ht="15" x14ac:dyDescent="0.2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104"/>
      <c r="M32" s="104"/>
      <c r="N32" s="267"/>
      <c r="O32" s="282"/>
      <c r="P32" s="267"/>
      <c r="Q32" s="282"/>
      <c r="R32" s="30"/>
      <c r="S32" s="30"/>
    </row>
    <row r="33" spans="1:22" ht="12.75" x14ac:dyDescent="0.2">
      <c r="A33" s="538" t="s">
        <v>538</v>
      </c>
      <c r="B33" s="279"/>
      <c r="C33" s="279"/>
      <c r="D33" s="532" t="s">
        <v>539</v>
      </c>
      <c r="E33" s="532"/>
      <c r="F33" s="532"/>
      <c r="G33" s="532"/>
      <c r="H33" s="532"/>
      <c r="I33" s="532"/>
      <c r="J33" s="532"/>
      <c r="K33" s="279"/>
      <c r="M33" s="267" t="s">
        <v>56</v>
      </c>
      <c r="N33" s="267"/>
      <c r="O33" s="267" t="s">
        <v>57</v>
      </c>
      <c r="P33" s="267"/>
      <c r="Q33" s="259" t="s">
        <v>58</v>
      </c>
      <c r="R33" s="256"/>
      <c r="S33" s="256"/>
      <c r="T33" s="256"/>
      <c r="U33" s="256"/>
      <c r="V33" s="256"/>
    </row>
    <row r="34" spans="1:22" ht="12.75" x14ac:dyDescent="0.2">
      <c r="A34" s="538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M34" s="46"/>
      <c r="N34" s="256"/>
      <c r="O34" s="46"/>
      <c r="P34" s="256"/>
      <c r="Q34" s="46"/>
      <c r="R34" s="256"/>
      <c r="S34" s="256"/>
      <c r="T34" s="256"/>
      <c r="U34" s="256"/>
      <c r="V34" s="256"/>
    </row>
    <row r="35" spans="1:22" ht="15.75" x14ac:dyDescent="0.3">
      <c r="A35" s="538"/>
      <c r="B35" s="279"/>
      <c r="C35" s="279"/>
      <c r="D35" s="505" t="s">
        <v>540</v>
      </c>
      <c r="E35" s="505"/>
      <c r="F35" s="505"/>
      <c r="G35" s="505"/>
      <c r="H35" s="505"/>
      <c r="I35" s="505"/>
      <c r="J35" s="505"/>
      <c r="K35" s="279"/>
      <c r="M35" s="264"/>
      <c r="N35" s="234"/>
      <c r="O35" s="264"/>
      <c r="P35" s="287"/>
      <c r="Q35" s="263">
        <f>M35+O35</f>
        <v>0</v>
      </c>
      <c r="R35" s="267"/>
      <c r="S35" s="256"/>
      <c r="T35" s="256"/>
      <c r="U35" s="256"/>
      <c r="V35" s="256"/>
    </row>
    <row r="36" spans="1:22" ht="12.75" x14ac:dyDescent="0.2">
      <c r="A36" s="538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M36" s="236"/>
      <c r="N36" s="235"/>
      <c r="O36" s="236"/>
      <c r="P36" s="287"/>
      <c r="Q36" s="203"/>
      <c r="R36" s="267"/>
      <c r="S36" s="256"/>
      <c r="T36" s="256"/>
      <c r="U36" s="256"/>
      <c r="V36" s="256"/>
    </row>
    <row r="37" spans="1:22" ht="15.75" x14ac:dyDescent="0.3">
      <c r="A37" s="538"/>
      <c r="B37" s="279"/>
      <c r="C37" s="279"/>
      <c r="D37" s="505" t="s">
        <v>541</v>
      </c>
      <c r="E37" s="505"/>
      <c r="F37" s="505"/>
      <c r="G37" s="505"/>
      <c r="H37" s="505"/>
      <c r="I37" s="505"/>
      <c r="J37" s="505"/>
      <c r="K37" s="505"/>
      <c r="M37" s="264"/>
      <c r="N37" s="234"/>
      <c r="O37" s="264"/>
      <c r="P37" s="287"/>
      <c r="Q37" s="263">
        <f>M37+O37</f>
        <v>0</v>
      </c>
      <c r="R37" s="267"/>
      <c r="S37" s="256"/>
      <c r="T37" s="256"/>
      <c r="U37" s="256"/>
      <c r="V37" s="256"/>
    </row>
    <row r="38" spans="1:22" ht="12.75" x14ac:dyDescent="0.2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M38" s="236"/>
      <c r="N38" s="235"/>
      <c r="O38" s="236"/>
      <c r="P38" s="287"/>
      <c r="Q38" s="203"/>
      <c r="R38" s="122"/>
      <c r="S38" s="256"/>
      <c r="T38" s="256"/>
      <c r="U38" s="256"/>
      <c r="V38" s="256"/>
    </row>
    <row r="39" spans="1:22" ht="15.75" x14ac:dyDescent="0.3">
      <c r="A39" s="508"/>
      <c r="B39" s="508"/>
      <c r="C39" s="508"/>
      <c r="D39" s="505" t="s">
        <v>542</v>
      </c>
      <c r="E39" s="505"/>
      <c r="F39" s="505"/>
      <c r="G39" s="505"/>
      <c r="H39" s="505"/>
      <c r="I39" s="505"/>
      <c r="J39" s="505"/>
      <c r="K39" s="505"/>
      <c r="M39" s="264"/>
      <c r="N39" s="234"/>
      <c r="O39" s="264"/>
      <c r="P39" s="287"/>
      <c r="Q39" s="263">
        <f>M39+O39</f>
        <v>0</v>
      </c>
      <c r="R39" s="34"/>
      <c r="T39" s="256"/>
      <c r="U39" s="256"/>
      <c r="V39" s="256"/>
    </row>
    <row r="40" spans="1:22" ht="12.75" x14ac:dyDescent="0.2">
      <c r="A40" s="279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M40" s="236"/>
      <c r="N40" s="235"/>
      <c r="O40" s="236"/>
      <c r="P40" s="287"/>
      <c r="Q40" s="203"/>
      <c r="T40" s="256"/>
      <c r="U40" s="256"/>
      <c r="V40" s="256"/>
    </row>
    <row r="41" spans="1:22" ht="15.75" x14ac:dyDescent="0.3">
      <c r="A41" s="508"/>
      <c r="B41" s="508"/>
      <c r="C41" s="508"/>
      <c r="D41" s="510" t="s">
        <v>543</v>
      </c>
      <c r="E41" s="510"/>
      <c r="F41" s="510"/>
      <c r="G41" s="510"/>
      <c r="H41" s="510"/>
      <c r="I41" s="510"/>
      <c r="J41" s="510"/>
      <c r="K41" s="510"/>
      <c r="M41" s="264"/>
      <c r="N41" s="234"/>
      <c r="O41" s="264"/>
      <c r="P41" s="287"/>
      <c r="Q41" s="263">
        <f>M41+O41</f>
        <v>0</v>
      </c>
      <c r="T41" s="256"/>
      <c r="U41" s="256"/>
      <c r="V41" s="256"/>
    </row>
    <row r="42" spans="1:22" ht="12.75" x14ac:dyDescent="0.2">
      <c r="A42" s="279"/>
      <c r="B42" s="279"/>
      <c r="C42" s="279"/>
      <c r="D42" s="107"/>
      <c r="E42" s="107"/>
      <c r="F42" s="107"/>
      <c r="G42" s="107"/>
      <c r="H42" s="107"/>
      <c r="I42" s="107"/>
      <c r="J42" s="107"/>
      <c r="K42" s="107"/>
      <c r="M42" s="236"/>
      <c r="N42" s="235"/>
      <c r="O42" s="236"/>
      <c r="P42" s="287"/>
      <c r="Q42" s="203"/>
      <c r="T42" s="256"/>
      <c r="U42" s="256"/>
      <c r="V42" s="256"/>
    </row>
    <row r="43" spans="1:22" ht="15.75" x14ac:dyDescent="0.3">
      <c r="A43" s="508"/>
      <c r="B43" s="508"/>
      <c r="C43" s="508"/>
      <c r="D43" s="505" t="s">
        <v>544</v>
      </c>
      <c r="E43" s="505"/>
      <c r="F43" s="505"/>
      <c r="G43" s="505"/>
      <c r="H43" s="505"/>
      <c r="I43" s="505"/>
      <c r="J43" s="505"/>
      <c r="K43" s="505"/>
      <c r="M43" s="264"/>
      <c r="N43" s="234"/>
      <c r="O43" s="264"/>
      <c r="P43" s="287"/>
      <c r="Q43" s="263">
        <f>M43+O43</f>
        <v>0</v>
      </c>
      <c r="T43" s="256"/>
      <c r="U43" s="256"/>
      <c r="V43" s="256"/>
    </row>
    <row r="44" spans="1:22" ht="12.75" x14ac:dyDescent="0.2">
      <c r="A44" s="279"/>
      <c r="B44" s="279"/>
      <c r="C44" s="279"/>
      <c r="D44" s="279"/>
      <c r="E44" s="279"/>
      <c r="F44" s="509"/>
      <c r="G44" s="509"/>
      <c r="H44" s="509"/>
      <c r="I44" s="509"/>
      <c r="J44" s="509"/>
      <c r="K44" s="279"/>
      <c r="M44" s="208"/>
      <c r="N44" s="235"/>
      <c r="O44" s="208"/>
      <c r="P44" s="287"/>
      <c r="Q44" s="207"/>
      <c r="T44" s="256"/>
      <c r="U44" s="256"/>
      <c r="V44" s="256"/>
    </row>
    <row r="45" spans="1:22" ht="15" customHeight="1" x14ac:dyDescent="0.3">
      <c r="A45" s="279"/>
      <c r="B45" s="279"/>
      <c r="C45" s="279"/>
      <c r="D45" s="507" t="s">
        <v>58</v>
      </c>
      <c r="E45" s="507"/>
      <c r="F45" s="507"/>
      <c r="G45" s="507"/>
      <c r="H45" s="507"/>
      <c r="I45" s="507"/>
      <c r="J45" s="507"/>
      <c r="K45" s="507"/>
      <c r="M45" s="263">
        <f>M35+M37+M39+M41+M43</f>
        <v>0</v>
      </c>
      <c r="N45" s="202"/>
      <c r="O45" s="263">
        <f>O35+O37+O39+O41+O43</f>
        <v>0</v>
      </c>
      <c r="P45" s="287"/>
      <c r="Q45" s="263">
        <f>M45+O45</f>
        <v>0</v>
      </c>
      <c r="R45" s="30"/>
      <c r="S45" s="30"/>
    </row>
    <row r="46" spans="1:22" ht="13.5" customHeight="1" x14ac:dyDescent="0.2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53"/>
    </row>
    <row r="47" spans="1:22" ht="13.5" customHeight="1" x14ac:dyDescent="0.2">
      <c r="Q47" s="256"/>
    </row>
    <row r="48" spans="1:22" ht="13.5" customHeight="1" x14ac:dyDescent="0.2">
      <c r="D48" s="21"/>
      <c r="E48" s="21"/>
      <c r="G48" s="21"/>
      <c r="I48" s="278" t="s">
        <v>52</v>
      </c>
      <c r="J48" s="403">
        <f>cct</f>
        <v>0</v>
      </c>
      <c r="K48" s="403"/>
      <c r="L48" s="403"/>
      <c r="M48" s="21"/>
      <c r="N48" s="21"/>
      <c r="Q48" s="253" t="s">
        <v>50</v>
      </c>
      <c r="R48" s="48" t="s">
        <v>667</v>
      </c>
    </row>
    <row r="49" spans="17:18" ht="13.5" customHeight="1" x14ac:dyDescent="0.2">
      <c r="Q49" s="256"/>
      <c r="R49" s="163">
        <v>15</v>
      </c>
    </row>
  </sheetData>
  <sheetProtection algorithmName="SHA-512" hashValue="TQ8boEreNNmTz5eT7HVniGVg23CimUtx6HmKdibGIdCChk6loxj7knjDSSprgG01XaVheYXl4yy/lPQYgvRhGw==" saltValue="Etg1Ua5Cmd12E50xKAeG4g==" spinCount="100000" sheet="1" objects="1" scenarios="1" selectLockedCells="1"/>
  <mergeCells count="31">
    <mergeCell ref="A20:C20"/>
    <mergeCell ref="D20:K20"/>
    <mergeCell ref="F21:J21"/>
    <mergeCell ref="D16:H16"/>
    <mergeCell ref="D22:G22"/>
    <mergeCell ref="A14:C14"/>
    <mergeCell ref="D14:K14"/>
    <mergeCell ref="A8:A12"/>
    <mergeCell ref="A18:C18"/>
    <mergeCell ref="D18:K18"/>
    <mergeCell ref="D8:J8"/>
    <mergeCell ref="D10:J10"/>
    <mergeCell ref="D12:K12"/>
    <mergeCell ref="D24:K24"/>
    <mergeCell ref="A33:A37"/>
    <mergeCell ref="A26:C26"/>
    <mergeCell ref="D26:K26"/>
    <mergeCell ref="D28:K28"/>
    <mergeCell ref="D30:K30"/>
    <mergeCell ref="D33:J33"/>
    <mergeCell ref="A39:C39"/>
    <mergeCell ref="D39:K39"/>
    <mergeCell ref="A41:C41"/>
    <mergeCell ref="D41:K41"/>
    <mergeCell ref="D35:J35"/>
    <mergeCell ref="D37:K37"/>
    <mergeCell ref="J48:L48"/>
    <mergeCell ref="A43:C43"/>
    <mergeCell ref="D43:K43"/>
    <mergeCell ref="F44:J44"/>
    <mergeCell ref="D45:K4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H38"/>
  <sheetViews>
    <sheetView showGridLines="0" topLeftCell="A13" zoomScaleNormal="100" workbookViewId="0">
      <selection activeCell="G10" sqref="G10:I10"/>
    </sheetView>
  </sheetViews>
  <sheetFormatPr baseColWidth="10" defaultColWidth="12.140625" defaultRowHeight="13.5" customHeight="1" x14ac:dyDescent="0.2"/>
  <cols>
    <col min="1" max="1" width="60.7109375" style="249" customWidth="1"/>
    <col min="2" max="5" width="2.7109375" style="249" customWidth="1"/>
    <col min="6" max="6" width="11.140625" style="249" customWidth="1"/>
    <col min="7" max="9" width="2.7109375" style="249" customWidth="1"/>
    <col min="10" max="10" width="1.7109375" style="249" customWidth="1"/>
    <col min="11" max="13" width="2.7109375" style="249" customWidth="1"/>
    <col min="14" max="14" width="1.7109375" style="249" customWidth="1"/>
    <col min="15" max="18" width="2.7109375" style="249" customWidth="1"/>
    <col min="19" max="19" width="1.7109375" style="249" customWidth="1"/>
    <col min="20" max="21" width="2.7109375" style="249" customWidth="1"/>
    <col min="22" max="22" width="4.28515625" style="249" customWidth="1"/>
    <col min="23" max="23" width="1.7109375" style="249" customWidth="1"/>
    <col min="24" max="26" width="2.7109375" style="249" customWidth="1"/>
    <col min="27" max="27" width="1.7109375" style="249" customWidth="1"/>
    <col min="28" max="30" width="2.7109375" style="249" customWidth="1"/>
    <col min="31" max="31" width="3.85546875" style="249" customWidth="1"/>
    <col min="32" max="32" width="1.7109375" style="249" customWidth="1"/>
    <col min="33" max="16384" width="12.140625" style="249"/>
  </cols>
  <sheetData>
    <row r="1" spans="1:34" ht="18" customHeight="1" x14ac:dyDescent="0.3">
      <c r="A1" s="292" t="s">
        <v>32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132"/>
      <c r="Q1" s="132"/>
      <c r="R1" s="132"/>
      <c r="S1" s="132"/>
      <c r="T1" s="132"/>
      <c r="U1" s="274"/>
      <c r="V1" s="274"/>
      <c r="W1" s="274"/>
      <c r="X1" s="274"/>
      <c r="Y1" s="426" t="s">
        <v>33</v>
      </c>
      <c r="Z1" s="426"/>
      <c r="AA1" s="426"/>
      <c r="AB1" s="426"/>
      <c r="AC1" s="426"/>
      <c r="AD1" s="426"/>
      <c r="AE1" s="30"/>
      <c r="AF1" s="30"/>
      <c r="AG1" s="30"/>
      <c r="AH1" s="30"/>
    </row>
    <row r="2" spans="1:34" ht="18" customHeight="1" x14ac:dyDescent="0.3">
      <c r="A2" s="290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132"/>
      <c r="Q2" s="132"/>
      <c r="R2" s="132"/>
      <c r="S2" s="421" t="s">
        <v>621</v>
      </c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30"/>
      <c r="AF2" s="30"/>
      <c r="AG2" s="30"/>
      <c r="AH2" s="30"/>
    </row>
    <row r="3" spans="1:34" ht="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30"/>
      <c r="AF3" s="30"/>
      <c r="AG3" s="30"/>
      <c r="AH3" s="30"/>
    </row>
    <row r="4" spans="1:34" ht="15.75" customHeight="1" x14ac:dyDescent="0.2">
      <c r="A4" s="291" t="s">
        <v>545</v>
      </c>
      <c r="B4" s="256"/>
      <c r="C4" s="256"/>
      <c r="D4" s="256"/>
      <c r="E4" s="256"/>
      <c r="F4" s="541"/>
      <c r="G4" s="541"/>
      <c r="H4" s="541"/>
      <c r="I4" s="541"/>
      <c r="J4" s="256"/>
      <c r="K4" s="526"/>
      <c r="L4" s="526"/>
      <c r="M4" s="526"/>
      <c r="N4" s="526"/>
      <c r="O4" s="526"/>
      <c r="P4" s="526"/>
      <c r="Q4" s="256"/>
      <c r="R4" s="256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256"/>
      <c r="AF4" s="256"/>
      <c r="AG4" s="256"/>
      <c r="AH4" s="256"/>
    </row>
    <row r="5" spans="1:34" ht="15.75" customHeight="1" x14ac:dyDescent="0.2">
      <c r="A5" s="291"/>
      <c r="B5" s="256"/>
      <c r="C5" s="256"/>
      <c r="D5" s="256"/>
      <c r="E5" s="256"/>
      <c r="F5" s="541"/>
      <c r="G5" s="541"/>
      <c r="H5" s="541"/>
      <c r="I5" s="541"/>
      <c r="J5" s="256"/>
      <c r="K5" s="286"/>
      <c r="L5" s="286"/>
      <c r="M5" s="286"/>
      <c r="N5" s="286"/>
      <c r="O5" s="286"/>
      <c r="P5" s="286"/>
      <c r="Q5" s="256"/>
      <c r="R5" s="256"/>
      <c r="S5" s="288"/>
      <c r="T5" s="288"/>
      <c r="U5" s="288"/>
      <c r="V5" s="288"/>
      <c r="W5" s="539"/>
      <c r="X5" s="539"/>
      <c r="Y5" s="539"/>
      <c r="Z5" s="539"/>
      <c r="AA5" s="539"/>
      <c r="AB5" s="539"/>
      <c r="AC5" s="539"/>
      <c r="AD5" s="539"/>
      <c r="AE5" s="256"/>
      <c r="AF5" s="256"/>
      <c r="AG5" s="256"/>
      <c r="AH5" s="256"/>
    </row>
    <row r="6" spans="1:34" ht="12.75" x14ac:dyDescent="0.2">
      <c r="B6" s="256"/>
      <c r="C6" s="256"/>
      <c r="D6" s="256"/>
      <c r="E6" s="256"/>
      <c r="F6" s="541"/>
      <c r="G6" s="541"/>
      <c r="H6" s="541"/>
      <c r="I6" s="541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539"/>
      <c r="X6" s="539"/>
      <c r="Y6" s="539"/>
      <c r="Z6" s="539"/>
      <c r="AA6" s="539"/>
      <c r="AB6" s="539"/>
      <c r="AC6" s="539"/>
      <c r="AD6" s="539"/>
      <c r="AE6" s="256"/>
      <c r="AF6" s="256"/>
      <c r="AG6" s="256"/>
      <c r="AH6" s="256"/>
    </row>
    <row r="7" spans="1:34" ht="12.75" x14ac:dyDescent="0.2">
      <c r="A7" s="256"/>
      <c r="B7" s="256"/>
      <c r="C7" s="256"/>
      <c r="D7" s="256"/>
      <c r="E7" s="256"/>
      <c r="F7" s="256"/>
      <c r="G7" s="542" t="s">
        <v>95</v>
      </c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</row>
    <row r="8" spans="1:34" ht="12.75" x14ac:dyDescent="0.2">
      <c r="A8" s="256" t="s">
        <v>546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</row>
    <row r="9" spans="1:34" ht="12.75" x14ac:dyDescent="0.2">
      <c r="A9" s="291" t="s">
        <v>627</v>
      </c>
      <c r="B9" s="256"/>
      <c r="C9" s="256"/>
      <c r="D9" s="256"/>
      <c r="E9" s="256"/>
      <c r="F9" s="256"/>
      <c r="G9" s="424" t="s">
        <v>56</v>
      </c>
      <c r="H9" s="424"/>
      <c r="I9" s="424"/>
      <c r="J9" s="256"/>
      <c r="K9" s="424" t="s">
        <v>57</v>
      </c>
      <c r="L9" s="424"/>
      <c r="M9" s="424"/>
      <c r="N9" s="256"/>
      <c r="O9" s="417" t="s">
        <v>58</v>
      </c>
      <c r="P9" s="417"/>
      <c r="Q9" s="417"/>
      <c r="R9" s="417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</row>
    <row r="10" spans="1:34" ht="15.75" x14ac:dyDescent="0.3">
      <c r="A10" s="256"/>
      <c r="B10" s="256"/>
      <c r="C10" s="256"/>
      <c r="D10" s="256"/>
      <c r="E10" s="256"/>
      <c r="F10" s="258"/>
      <c r="G10" s="456"/>
      <c r="H10" s="449"/>
      <c r="I10" s="450"/>
      <c r="J10" s="186"/>
      <c r="K10" s="456"/>
      <c r="L10" s="449"/>
      <c r="M10" s="450"/>
      <c r="N10" s="186"/>
      <c r="O10" s="429">
        <f>SUM((G10+K10))</f>
        <v>0</v>
      </c>
      <c r="P10" s="430"/>
      <c r="Q10" s="430"/>
      <c r="R10" s="431"/>
      <c r="S10" s="129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</row>
    <row r="11" spans="1:34" ht="15.75" x14ac:dyDescent="0.3">
      <c r="A11" s="256" t="s">
        <v>432</v>
      </c>
      <c r="B11" s="256"/>
      <c r="C11" s="256"/>
      <c r="D11" s="256"/>
      <c r="E11" s="256"/>
      <c r="F11" s="122"/>
      <c r="G11" s="140"/>
      <c r="H11" s="140"/>
      <c r="I11" s="140"/>
      <c r="J11" s="287"/>
      <c r="K11" s="140"/>
      <c r="L11" s="140"/>
      <c r="M11" s="140"/>
      <c r="N11" s="287"/>
      <c r="O11" s="130"/>
      <c r="P11" s="130"/>
      <c r="Q11" s="130"/>
      <c r="R11" s="130"/>
      <c r="S11" s="287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</row>
    <row r="12" spans="1:34" ht="15.75" x14ac:dyDescent="0.3">
      <c r="A12" s="256" t="s">
        <v>433</v>
      </c>
      <c r="B12" s="256"/>
      <c r="C12" s="256"/>
      <c r="D12" s="256"/>
      <c r="E12" s="256"/>
      <c r="F12" s="122"/>
      <c r="G12" s="284"/>
      <c r="H12" s="284"/>
      <c r="I12" s="284"/>
      <c r="J12" s="287"/>
      <c r="K12" s="284"/>
      <c r="L12" s="284"/>
      <c r="M12" s="284"/>
      <c r="N12" s="287"/>
      <c r="O12" s="285"/>
      <c r="P12" s="285"/>
      <c r="Q12" s="285"/>
      <c r="R12" s="285"/>
      <c r="S12" s="287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</row>
    <row r="13" spans="1:34" ht="12.75" x14ac:dyDescent="0.2">
      <c r="A13" s="256" t="s">
        <v>434</v>
      </c>
      <c r="B13" s="256"/>
      <c r="C13" s="256"/>
      <c r="D13" s="256"/>
      <c r="E13" s="256"/>
      <c r="F13" s="256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56"/>
      <c r="U13" s="256"/>
      <c r="V13" s="267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</row>
    <row r="14" spans="1:34" ht="12.75" x14ac:dyDescent="0.2">
      <c r="A14" s="256"/>
      <c r="B14" s="256"/>
      <c r="C14" s="256"/>
      <c r="D14" s="256"/>
      <c r="E14" s="256"/>
      <c r="F14" s="256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56"/>
      <c r="U14" s="256"/>
      <c r="V14" s="267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</row>
    <row r="15" spans="1:34" ht="12.75" x14ac:dyDescent="0.2">
      <c r="A15" s="256"/>
      <c r="B15" s="256"/>
      <c r="C15" s="256"/>
      <c r="D15" s="256"/>
      <c r="E15" s="256"/>
      <c r="F15" s="256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56"/>
      <c r="U15" s="256"/>
      <c r="V15" s="267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</row>
    <row r="16" spans="1:34" ht="12.75" x14ac:dyDescent="0.2">
      <c r="A16" s="256"/>
      <c r="B16" s="256"/>
      <c r="C16" s="256"/>
      <c r="D16" s="256"/>
      <c r="E16" s="256"/>
      <c r="F16" s="256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56"/>
      <c r="U16" s="256"/>
      <c r="V16" s="267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</row>
    <row r="17" spans="1:34" ht="12.75" x14ac:dyDescent="0.2">
      <c r="A17" s="256"/>
      <c r="B17" s="256"/>
      <c r="C17" s="256"/>
      <c r="D17" s="256"/>
      <c r="E17" s="256"/>
      <c r="F17" s="256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</row>
    <row r="18" spans="1:34" ht="12.75" x14ac:dyDescent="0.2">
      <c r="A18" s="291" t="s">
        <v>547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</row>
    <row r="19" spans="1:34" ht="12.75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</row>
    <row r="20" spans="1:34" ht="12.75" x14ac:dyDescent="0.2">
      <c r="A20" s="131" t="s">
        <v>96</v>
      </c>
      <c r="B20" s="256"/>
      <c r="C20" s="256"/>
      <c r="D20" s="256"/>
      <c r="E20" s="256"/>
      <c r="F20" s="539"/>
      <c r="G20" s="539"/>
      <c r="H20" s="539"/>
      <c r="I20" s="539"/>
      <c r="J20" s="256"/>
      <c r="K20" s="540"/>
      <c r="L20" s="540"/>
      <c r="M20" s="540"/>
      <c r="N20" s="540"/>
      <c r="O20" s="540"/>
      <c r="P20" s="540"/>
      <c r="Q20" s="540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</row>
    <row r="21" spans="1:34" ht="12.75" x14ac:dyDescent="0.2">
      <c r="A21" s="131" t="s">
        <v>97</v>
      </c>
      <c r="B21" s="256"/>
      <c r="C21" s="256"/>
      <c r="D21" s="256"/>
      <c r="E21" s="256"/>
      <c r="F21" s="539"/>
      <c r="G21" s="539"/>
      <c r="H21" s="539"/>
      <c r="I21" s="539"/>
      <c r="J21" s="256"/>
      <c r="K21" s="540"/>
      <c r="L21" s="540"/>
      <c r="M21" s="540"/>
      <c r="N21" s="540"/>
      <c r="O21" s="540"/>
      <c r="P21" s="540"/>
      <c r="Q21" s="540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</row>
    <row r="22" spans="1:34" ht="12.75" x14ac:dyDescent="0.2">
      <c r="A22" s="131"/>
      <c r="B22" s="256"/>
      <c r="C22" s="256"/>
      <c r="D22" s="256"/>
      <c r="E22" s="256"/>
      <c r="F22" s="539"/>
      <c r="G22" s="539"/>
      <c r="H22" s="539"/>
      <c r="I22" s="539"/>
      <c r="J22" s="256"/>
      <c r="K22" s="540"/>
      <c r="L22" s="540"/>
      <c r="M22" s="540"/>
      <c r="N22" s="540"/>
      <c r="O22" s="540"/>
      <c r="P22" s="540"/>
      <c r="Q22" s="540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</row>
    <row r="23" spans="1:34" ht="12.75" x14ac:dyDescent="0.2">
      <c r="A23" s="131"/>
      <c r="B23" s="256"/>
      <c r="C23" s="256"/>
      <c r="D23" s="256"/>
      <c r="E23" s="256"/>
      <c r="F23" s="539"/>
      <c r="G23" s="539"/>
      <c r="H23" s="539"/>
      <c r="I23" s="539"/>
      <c r="J23" s="256"/>
      <c r="K23" s="540"/>
      <c r="L23" s="540"/>
      <c r="M23" s="540"/>
      <c r="N23" s="540"/>
      <c r="O23" s="540"/>
      <c r="P23" s="540"/>
      <c r="Q23" s="540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</row>
    <row r="24" spans="1:34" ht="12.75" x14ac:dyDescent="0.2">
      <c r="A24" s="256"/>
      <c r="B24" s="256"/>
      <c r="C24" s="256"/>
      <c r="D24" s="256"/>
      <c r="E24" s="256"/>
      <c r="F24" s="539"/>
      <c r="G24" s="539"/>
      <c r="H24" s="539"/>
      <c r="I24" s="539"/>
      <c r="J24" s="256"/>
      <c r="K24" s="540"/>
      <c r="L24" s="540"/>
      <c r="M24" s="540"/>
      <c r="N24" s="540"/>
      <c r="O24" s="540"/>
      <c r="P24" s="540"/>
      <c r="Q24" s="540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</row>
    <row r="25" spans="1:34" ht="12.75" x14ac:dyDescent="0.2">
      <c r="A25" s="256" t="s">
        <v>423</v>
      </c>
      <c r="B25" s="256"/>
      <c r="C25" s="256"/>
      <c r="D25" s="256"/>
      <c r="E25" s="256"/>
      <c r="F25" s="256"/>
      <c r="G25" s="424" t="s">
        <v>56</v>
      </c>
      <c r="H25" s="424"/>
      <c r="I25" s="424"/>
      <c r="J25" s="256"/>
      <c r="K25" s="424" t="s">
        <v>57</v>
      </c>
      <c r="L25" s="424"/>
      <c r="M25" s="424"/>
      <c r="N25" s="256"/>
      <c r="O25" s="417" t="s">
        <v>58</v>
      </c>
      <c r="P25" s="417"/>
      <c r="Q25" s="417"/>
      <c r="R25" s="417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</row>
    <row r="26" spans="1:34" ht="15.75" x14ac:dyDescent="0.3">
      <c r="A26" s="291" t="s">
        <v>639</v>
      </c>
      <c r="B26" s="256"/>
      <c r="C26" s="256"/>
      <c r="D26" s="256"/>
      <c r="E26" s="256"/>
      <c r="F26" s="258"/>
      <c r="G26" s="456"/>
      <c r="H26" s="449"/>
      <c r="I26" s="450"/>
      <c r="J26" s="186"/>
      <c r="K26" s="456"/>
      <c r="L26" s="449"/>
      <c r="M26" s="450"/>
      <c r="N26" s="186"/>
      <c r="O26" s="435">
        <f>SUM((G26+K26))</f>
        <v>0</v>
      </c>
      <c r="P26" s="430"/>
      <c r="Q26" s="430"/>
      <c r="R26" s="431"/>
      <c r="S26" s="103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</row>
    <row r="27" spans="1:34" ht="15.75" x14ac:dyDescent="0.3">
      <c r="A27" s="291"/>
      <c r="B27" s="256"/>
      <c r="C27" s="256"/>
      <c r="D27" s="256"/>
      <c r="E27" s="256"/>
      <c r="F27" s="122"/>
      <c r="G27" s="140"/>
      <c r="H27" s="140"/>
      <c r="I27" s="140"/>
      <c r="J27" s="287"/>
      <c r="K27" s="140"/>
      <c r="L27" s="140"/>
      <c r="M27" s="140"/>
      <c r="N27" s="287"/>
      <c r="O27" s="130"/>
      <c r="P27" s="130"/>
      <c r="Q27" s="130"/>
      <c r="R27" s="130"/>
      <c r="S27" s="282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</row>
    <row r="28" spans="1:34" ht="15.75" x14ac:dyDescent="0.3">
      <c r="A28" s="291"/>
      <c r="B28" s="256"/>
      <c r="C28" s="256"/>
      <c r="D28" s="256"/>
      <c r="E28" s="256"/>
      <c r="F28" s="122"/>
      <c r="G28" s="284"/>
      <c r="H28" s="284"/>
      <c r="I28" s="284"/>
      <c r="J28" s="287"/>
      <c r="K28" s="284"/>
      <c r="L28" s="284"/>
      <c r="M28" s="284"/>
      <c r="N28" s="287"/>
      <c r="O28" s="285"/>
      <c r="P28" s="285"/>
      <c r="Q28" s="285"/>
      <c r="R28" s="285"/>
      <c r="S28" s="282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</row>
    <row r="29" spans="1:34" ht="12.75" x14ac:dyDescent="0.2">
      <c r="A29" s="256"/>
      <c r="B29" s="256"/>
      <c r="C29" s="256"/>
      <c r="D29" s="256"/>
      <c r="E29" s="256"/>
      <c r="F29" s="256"/>
      <c r="G29" s="287"/>
      <c r="H29" s="287"/>
      <c r="I29" s="287"/>
      <c r="J29" s="253"/>
      <c r="K29" s="287"/>
      <c r="L29" s="287"/>
      <c r="M29" s="287"/>
      <c r="N29" s="253"/>
      <c r="O29" s="287"/>
      <c r="P29" s="287"/>
      <c r="Q29" s="287"/>
      <c r="R29" s="287"/>
      <c r="S29" s="267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</row>
    <row r="30" spans="1:34" ht="12.75" x14ac:dyDescent="0.2">
      <c r="A30" s="256"/>
      <c r="B30" s="256"/>
      <c r="C30" s="256"/>
      <c r="D30" s="256"/>
      <c r="E30" s="256"/>
      <c r="F30" s="256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</row>
    <row r="31" spans="1:34" ht="12.75" x14ac:dyDescent="0.2">
      <c r="A31" s="256" t="s">
        <v>422</v>
      </c>
      <c r="B31" s="256"/>
      <c r="C31" s="256"/>
      <c r="D31" s="256"/>
      <c r="E31" s="256"/>
      <c r="F31" s="256"/>
      <c r="G31" s="88" t="s">
        <v>435</v>
      </c>
      <c r="H31" s="88"/>
      <c r="I31" s="88"/>
      <c r="J31" s="88"/>
      <c r="K31" s="172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</row>
    <row r="32" spans="1:34" ht="12.75" x14ac:dyDescent="0.2">
      <c r="A32" s="256" t="s">
        <v>643</v>
      </c>
      <c r="B32" s="256"/>
      <c r="C32" s="256"/>
      <c r="D32" s="256"/>
      <c r="E32" s="291"/>
      <c r="F32" s="256"/>
      <c r="G32" s="88" t="s">
        <v>98</v>
      </c>
      <c r="H32" s="111"/>
      <c r="I32" s="111"/>
      <c r="J32" s="88"/>
      <c r="K32" s="172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</row>
    <row r="33" spans="1:34" ht="15" x14ac:dyDescent="0.25">
      <c r="A33" s="256"/>
      <c r="B33" s="256"/>
      <c r="C33" s="256"/>
      <c r="D33" s="256"/>
      <c r="E33" s="256"/>
      <c r="F33" s="256"/>
      <c r="G33" s="258"/>
      <c r="H33" s="456"/>
      <c r="I33" s="450"/>
      <c r="J33" s="174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</row>
    <row r="34" spans="1:34" ht="12.75" x14ac:dyDescent="0.2">
      <c r="A34" s="256"/>
      <c r="B34" s="256"/>
      <c r="C34" s="256"/>
      <c r="D34" s="256"/>
      <c r="E34" s="256"/>
      <c r="F34" s="256"/>
      <c r="G34" s="256"/>
      <c r="H34" s="160"/>
      <c r="I34" s="160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</row>
    <row r="35" spans="1:34" ht="15" x14ac:dyDescent="0.25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30"/>
      <c r="AF35" s="30"/>
      <c r="AG35" s="30"/>
      <c r="AH35" s="30"/>
    </row>
    <row r="36" spans="1:34" ht="15" x14ac:dyDescent="0.25">
      <c r="A36" s="256"/>
      <c r="B36" s="256"/>
      <c r="C36" s="256"/>
      <c r="D36" s="256"/>
      <c r="E36" s="256"/>
      <c r="F36" s="256"/>
      <c r="G36" s="172"/>
      <c r="H36" s="256"/>
      <c r="I36" s="256"/>
      <c r="J36" s="256"/>
      <c r="K36" s="256"/>
      <c r="L36" s="256"/>
      <c r="M36" s="256"/>
      <c r="N36" s="256"/>
      <c r="O36" s="25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256"/>
      <c r="AA36" s="256"/>
      <c r="AB36" s="253" t="s">
        <v>50</v>
      </c>
      <c r="AC36" s="253"/>
      <c r="AD36" s="48" t="s">
        <v>668</v>
      </c>
      <c r="AE36" s="30"/>
      <c r="AF36" s="30"/>
      <c r="AG36" s="30"/>
      <c r="AH36" s="30"/>
    </row>
    <row r="37" spans="1:34" ht="15" customHeight="1" x14ac:dyDescent="0.25">
      <c r="A37" s="256"/>
      <c r="F37" s="543" t="s">
        <v>52</v>
      </c>
      <c r="G37" s="543"/>
      <c r="H37" s="543"/>
      <c r="I37" s="543"/>
      <c r="J37" s="543"/>
      <c r="K37" s="543"/>
      <c r="L37" s="543"/>
      <c r="M37" s="543"/>
      <c r="N37" s="543"/>
      <c r="O37" s="544"/>
      <c r="P37" s="432">
        <f>cct</f>
        <v>0</v>
      </c>
      <c r="Q37" s="433"/>
      <c r="R37" s="433"/>
      <c r="S37" s="433"/>
      <c r="T37" s="433"/>
      <c r="U37" s="433"/>
      <c r="V37" s="433"/>
      <c r="W37" s="433"/>
      <c r="X37" s="433"/>
      <c r="Y37" s="434"/>
      <c r="Z37" s="174"/>
      <c r="AA37" s="256"/>
      <c r="AB37" s="256"/>
      <c r="AC37" s="256"/>
      <c r="AD37" s="163">
        <v>15</v>
      </c>
      <c r="AE37" s="30"/>
      <c r="AF37" s="30"/>
      <c r="AG37" s="30"/>
      <c r="AH37" s="30"/>
    </row>
    <row r="38" spans="1:34" ht="15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163"/>
      <c r="Q38" s="163"/>
      <c r="R38" s="163"/>
      <c r="S38" s="208"/>
      <c r="T38" s="163"/>
      <c r="U38" s="163"/>
      <c r="V38" s="163"/>
      <c r="W38" s="163"/>
      <c r="X38" s="163"/>
      <c r="Y38" s="163"/>
      <c r="Z38" s="256"/>
      <c r="AA38" s="256"/>
      <c r="AB38" s="256"/>
      <c r="AC38" s="256"/>
      <c r="AD38" s="256"/>
      <c r="AE38" s="30"/>
      <c r="AF38" s="30"/>
      <c r="AG38" s="30"/>
      <c r="AH38" s="30"/>
    </row>
  </sheetData>
  <sheetProtection algorithmName="SHA-512" hashValue="1hVgRKqX0eZ81PUWt+6pyY51oG6O7CzPLify8UCD7bgyj1RUtiYc7PqYTfSA83pjBDgTdNx9XliaY+0a/L5uPw==" saltValue="+peSv3cb68AqK6lcd+wTOw==" spinCount="100000" sheet="1" objects="1" scenarios="1" selectLockedCells="1"/>
  <mergeCells count="25">
    <mergeCell ref="P37:Y37"/>
    <mergeCell ref="G25:I25"/>
    <mergeCell ref="K25:M25"/>
    <mergeCell ref="O25:R25"/>
    <mergeCell ref="G26:I26"/>
    <mergeCell ref="K26:M26"/>
    <mergeCell ref="O26:R26"/>
    <mergeCell ref="F37:O37"/>
    <mergeCell ref="H33:I33"/>
    <mergeCell ref="F20:I24"/>
    <mergeCell ref="K20:Q24"/>
    <mergeCell ref="F4:I6"/>
    <mergeCell ref="K4:P4"/>
    <mergeCell ref="G10:I10"/>
    <mergeCell ref="K10:M10"/>
    <mergeCell ref="O10:R10"/>
    <mergeCell ref="G7:R7"/>
    <mergeCell ref="G9:I9"/>
    <mergeCell ref="K9:M9"/>
    <mergeCell ref="O9:R9"/>
    <mergeCell ref="S2:AD2"/>
    <mergeCell ref="AA4:AD6"/>
    <mergeCell ref="S4:V4"/>
    <mergeCell ref="Y1:AD1"/>
    <mergeCell ref="W4:Z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BB42"/>
  <sheetViews>
    <sheetView showGridLines="0" topLeftCell="A13" workbookViewId="0">
      <selection activeCell="AD14" sqref="AD14:AF14"/>
    </sheetView>
  </sheetViews>
  <sheetFormatPr baseColWidth="10" defaultColWidth="17.140625" defaultRowHeight="12.75" customHeight="1" x14ac:dyDescent="0.2"/>
  <cols>
    <col min="1" max="24" width="3.28515625" style="249" customWidth="1"/>
    <col min="25" max="25" width="3" style="249" customWidth="1"/>
    <col min="26" max="27" width="3.28515625" style="249" hidden="1" customWidth="1"/>
    <col min="28" max="28" width="1.7109375" style="249" customWidth="1"/>
    <col min="29" max="41" width="3.28515625" style="249" customWidth="1"/>
    <col min="42" max="54" width="3.85546875" style="249" customWidth="1"/>
    <col min="55" max="16384" width="17.140625" style="249"/>
  </cols>
  <sheetData>
    <row r="1" spans="1:54" ht="18" customHeight="1" x14ac:dyDescent="0.3">
      <c r="A1" s="554" t="s">
        <v>32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132"/>
      <c r="AI1" s="132"/>
      <c r="AJ1" s="132"/>
      <c r="AK1" s="132"/>
      <c r="AL1" s="132"/>
      <c r="AM1" s="426" t="s">
        <v>33</v>
      </c>
      <c r="AN1" s="426"/>
      <c r="AO1" s="426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</row>
    <row r="2" spans="1:54" ht="18" customHeight="1" x14ac:dyDescent="0.3">
      <c r="A2" s="555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274"/>
      <c r="O2" s="274"/>
      <c r="P2" s="29"/>
      <c r="Q2" s="29"/>
      <c r="R2" s="29"/>
      <c r="S2" s="29"/>
      <c r="T2" s="29"/>
      <c r="U2" s="29"/>
      <c r="V2" s="29"/>
      <c r="W2" s="29"/>
      <c r="X2" s="29"/>
      <c r="Y2" s="29"/>
      <c r="Z2" s="274"/>
      <c r="AA2" s="274"/>
      <c r="AB2" s="274"/>
      <c r="AC2" s="274"/>
      <c r="AD2" s="274"/>
      <c r="AE2" s="274"/>
      <c r="AF2" s="274"/>
      <c r="AG2" s="421" t="s">
        <v>621</v>
      </c>
      <c r="AH2" s="421"/>
      <c r="AI2" s="421"/>
      <c r="AJ2" s="421"/>
      <c r="AK2" s="421"/>
      <c r="AL2" s="421"/>
      <c r="AM2" s="421"/>
      <c r="AN2" s="421"/>
      <c r="AO2" s="421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</row>
    <row r="3" spans="1:54" ht="13.5" customHeigh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</row>
    <row r="4" spans="1:54" ht="13.5" customHeight="1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</row>
    <row r="5" spans="1:54" ht="13.5" customHeight="1" x14ac:dyDescent="0.25">
      <c r="A5" s="21" t="s">
        <v>99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1:54" ht="13.5" customHeight="1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3.5" customHeight="1" x14ac:dyDescent="0.25">
      <c r="A7" s="256"/>
      <c r="B7" s="88" t="s">
        <v>100</v>
      </c>
      <c r="C7" s="88"/>
      <c r="D7" s="88"/>
      <c r="E7" s="88"/>
      <c r="F7" s="88"/>
      <c r="G7" s="88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1:54" ht="13.5" customHeight="1" x14ac:dyDescent="0.25">
      <c r="A8" s="256"/>
      <c r="B8" s="291"/>
      <c r="C8" s="557" t="s">
        <v>101</v>
      </c>
      <c r="D8" s="557"/>
      <c r="E8" s="557"/>
      <c r="F8" s="557"/>
      <c r="G8" s="557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4" ht="13.5" customHeight="1" x14ac:dyDescent="0.2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1:54" ht="13.5" customHeight="1" x14ac:dyDescent="0.25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556" t="s">
        <v>641</v>
      </c>
      <c r="Q10" s="556"/>
      <c r="R10" s="556"/>
      <c r="S10" s="556"/>
      <c r="T10" s="556"/>
      <c r="U10" s="556"/>
      <c r="V10" s="556"/>
      <c r="W10" s="556"/>
      <c r="X10" s="556"/>
      <c r="Y10" s="5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ht="13.5" customHeight="1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3.5" customHeight="1" x14ac:dyDescent="0.25">
      <c r="A12" s="256"/>
      <c r="B12" s="404" t="s">
        <v>102</v>
      </c>
      <c r="C12" s="404"/>
      <c r="D12" s="404"/>
      <c r="E12" s="404"/>
      <c r="F12" s="404"/>
      <c r="G12" s="404"/>
      <c r="H12" s="404"/>
      <c r="I12" s="404"/>
      <c r="J12" s="404"/>
      <c r="K12" s="404"/>
      <c r="L12" s="256"/>
      <c r="M12" s="458" t="s">
        <v>103</v>
      </c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256"/>
      <c r="AD12" s="458" t="s">
        <v>56</v>
      </c>
      <c r="AE12" s="458"/>
      <c r="AF12" s="458"/>
      <c r="AG12" s="256"/>
      <c r="AH12" s="458" t="s">
        <v>57</v>
      </c>
      <c r="AI12" s="458"/>
      <c r="AJ12" s="458"/>
      <c r="AK12" s="256"/>
      <c r="AL12" s="416" t="s">
        <v>58</v>
      </c>
      <c r="AM12" s="416"/>
      <c r="AN12" s="416"/>
      <c r="AO12" s="416"/>
      <c r="AP12" s="256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6.75" customHeight="1" x14ac:dyDescent="0.25">
      <c r="A13" s="256"/>
      <c r="B13" s="256"/>
      <c r="C13" s="46"/>
      <c r="D13" s="46"/>
      <c r="E13" s="46"/>
      <c r="F13" s="46"/>
      <c r="G13" s="46"/>
      <c r="H13" s="46"/>
      <c r="I13" s="46"/>
      <c r="J13" s="46"/>
      <c r="K13" s="4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133"/>
      <c r="AE13" s="133"/>
      <c r="AF13" s="133"/>
      <c r="AG13" s="134"/>
      <c r="AH13" s="133"/>
      <c r="AI13" s="133"/>
      <c r="AJ13" s="133"/>
      <c r="AK13" s="134"/>
      <c r="AL13" s="133"/>
      <c r="AM13" s="133"/>
      <c r="AN13" s="133"/>
      <c r="AO13" s="133"/>
      <c r="AP13" s="134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1:54" ht="13.5" customHeight="1" x14ac:dyDescent="0.25">
      <c r="A14" s="256"/>
      <c r="B14" s="135" t="s">
        <v>104</v>
      </c>
      <c r="C14" s="549"/>
      <c r="D14" s="550"/>
      <c r="E14" s="550"/>
      <c r="F14" s="550"/>
      <c r="G14" s="550"/>
      <c r="H14" s="550"/>
      <c r="I14" s="550"/>
      <c r="J14" s="550"/>
      <c r="K14" s="551"/>
      <c r="L14" s="174"/>
      <c r="M14" s="548" t="s">
        <v>105</v>
      </c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258"/>
      <c r="AD14" s="547"/>
      <c r="AE14" s="552"/>
      <c r="AF14" s="553"/>
      <c r="AG14" s="300"/>
      <c r="AH14" s="547"/>
      <c r="AI14" s="552"/>
      <c r="AJ14" s="553"/>
      <c r="AK14" s="300"/>
      <c r="AL14" s="442">
        <f>AD14+AH14</f>
        <v>0</v>
      </c>
      <c r="AM14" s="440"/>
      <c r="AN14" s="440"/>
      <c r="AO14" s="441"/>
      <c r="AP14" s="136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4" ht="13.5" customHeight="1" x14ac:dyDescent="0.25">
      <c r="A15" s="256"/>
      <c r="B15" s="256"/>
      <c r="C15" s="289"/>
      <c r="D15" s="289"/>
      <c r="E15" s="289"/>
      <c r="F15" s="289"/>
      <c r="G15" s="289"/>
      <c r="H15" s="289"/>
      <c r="I15" s="289"/>
      <c r="J15" s="289"/>
      <c r="K15" s="289"/>
      <c r="L15" s="256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56"/>
      <c r="AD15" s="301"/>
      <c r="AE15" s="301"/>
      <c r="AF15" s="301"/>
      <c r="AG15" s="302"/>
      <c r="AH15" s="301"/>
      <c r="AI15" s="301"/>
      <c r="AJ15" s="301"/>
      <c r="AK15" s="303"/>
      <c r="AL15" s="304"/>
      <c r="AM15" s="304"/>
      <c r="AN15" s="304"/>
      <c r="AO15" s="304"/>
      <c r="AP15" s="134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</row>
    <row r="16" spans="1:54" ht="13.5" customHeight="1" x14ac:dyDescent="0.25">
      <c r="A16" s="256"/>
      <c r="B16" s="135" t="s">
        <v>70</v>
      </c>
      <c r="C16" s="549"/>
      <c r="D16" s="550"/>
      <c r="E16" s="550"/>
      <c r="F16" s="550"/>
      <c r="G16" s="550"/>
      <c r="H16" s="550"/>
      <c r="I16" s="550"/>
      <c r="J16" s="550"/>
      <c r="K16" s="551"/>
      <c r="L16" s="174"/>
      <c r="M16" s="548" t="s">
        <v>106</v>
      </c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258"/>
      <c r="AD16" s="547"/>
      <c r="AE16" s="547"/>
      <c r="AF16" s="547"/>
      <c r="AG16" s="300"/>
      <c r="AH16" s="547"/>
      <c r="AI16" s="552"/>
      <c r="AJ16" s="553"/>
      <c r="AK16" s="300"/>
      <c r="AL16" s="442">
        <f>AD16+AH16</f>
        <v>0</v>
      </c>
      <c r="AM16" s="440"/>
      <c r="AN16" s="440"/>
      <c r="AO16" s="441"/>
      <c r="AP16" s="136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</row>
    <row r="17" spans="1:54" ht="13.5" customHeight="1" x14ac:dyDescent="0.25">
      <c r="A17" s="256"/>
      <c r="B17" s="256"/>
      <c r="C17" s="289"/>
      <c r="D17" s="289"/>
      <c r="E17" s="289"/>
      <c r="F17" s="289"/>
      <c r="G17" s="289"/>
      <c r="H17" s="289"/>
      <c r="I17" s="289"/>
      <c r="J17" s="289"/>
      <c r="K17" s="289"/>
      <c r="L17" s="256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56"/>
      <c r="AD17" s="301"/>
      <c r="AE17" s="301"/>
      <c r="AF17" s="301"/>
      <c r="AG17" s="302"/>
      <c r="AH17" s="301"/>
      <c r="AI17" s="301"/>
      <c r="AJ17" s="301"/>
      <c r="AK17" s="303"/>
      <c r="AL17" s="304"/>
      <c r="AM17" s="304"/>
      <c r="AN17" s="304"/>
      <c r="AO17" s="304"/>
      <c r="AP17" s="134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3.5" customHeight="1" x14ac:dyDescent="0.25">
      <c r="A18" s="256"/>
      <c r="B18" s="135" t="s">
        <v>107</v>
      </c>
      <c r="C18" s="549"/>
      <c r="D18" s="550"/>
      <c r="E18" s="550"/>
      <c r="F18" s="550"/>
      <c r="G18" s="550"/>
      <c r="H18" s="550"/>
      <c r="I18" s="550"/>
      <c r="J18" s="550"/>
      <c r="K18" s="551"/>
      <c r="L18" s="174"/>
      <c r="M18" s="548" t="s">
        <v>108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258"/>
      <c r="AD18" s="547"/>
      <c r="AE18" s="552"/>
      <c r="AF18" s="553"/>
      <c r="AG18" s="300"/>
      <c r="AH18" s="547"/>
      <c r="AI18" s="552"/>
      <c r="AJ18" s="553"/>
      <c r="AK18" s="300"/>
      <c r="AL18" s="442">
        <f>AD18+AH18</f>
        <v>0</v>
      </c>
      <c r="AM18" s="440"/>
      <c r="AN18" s="440"/>
      <c r="AO18" s="441"/>
      <c r="AP18" s="136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</row>
    <row r="19" spans="1:54" ht="13.5" customHeight="1" x14ac:dyDescent="0.25">
      <c r="A19" s="256"/>
      <c r="B19" s="256"/>
      <c r="C19" s="289"/>
      <c r="D19" s="289"/>
      <c r="E19" s="289"/>
      <c r="F19" s="289"/>
      <c r="G19" s="289"/>
      <c r="H19" s="289"/>
      <c r="I19" s="289"/>
      <c r="J19" s="289"/>
      <c r="K19" s="289"/>
      <c r="L19" s="256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56"/>
      <c r="AD19" s="301"/>
      <c r="AE19" s="301"/>
      <c r="AF19" s="301"/>
      <c r="AG19" s="302"/>
      <c r="AH19" s="301"/>
      <c r="AI19" s="301"/>
      <c r="AJ19" s="301"/>
      <c r="AK19" s="302"/>
      <c r="AL19" s="304"/>
      <c r="AM19" s="304"/>
      <c r="AN19" s="304"/>
      <c r="AO19" s="304"/>
      <c r="AP19" s="134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3.5" customHeight="1" x14ac:dyDescent="0.25">
      <c r="A20" s="256"/>
      <c r="B20" s="135" t="s">
        <v>109</v>
      </c>
      <c r="C20" s="549"/>
      <c r="D20" s="550"/>
      <c r="E20" s="550"/>
      <c r="F20" s="550"/>
      <c r="G20" s="550"/>
      <c r="H20" s="550"/>
      <c r="I20" s="550"/>
      <c r="J20" s="550"/>
      <c r="K20" s="551"/>
      <c r="L20" s="174"/>
      <c r="M20" s="548" t="s">
        <v>110</v>
      </c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258"/>
      <c r="AD20" s="547"/>
      <c r="AE20" s="552"/>
      <c r="AF20" s="553"/>
      <c r="AG20" s="300"/>
      <c r="AH20" s="547"/>
      <c r="AI20" s="552"/>
      <c r="AJ20" s="553"/>
      <c r="AK20" s="300"/>
      <c r="AL20" s="442">
        <f>AD20+AH20</f>
        <v>0</v>
      </c>
      <c r="AM20" s="440"/>
      <c r="AN20" s="440"/>
      <c r="AO20" s="441"/>
      <c r="AP20" s="136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</row>
    <row r="21" spans="1:54" ht="13.5" customHeight="1" x14ac:dyDescent="0.25">
      <c r="A21" s="256"/>
      <c r="B21" s="256"/>
      <c r="C21" s="289"/>
      <c r="D21" s="289"/>
      <c r="E21" s="289"/>
      <c r="F21" s="289"/>
      <c r="G21" s="289"/>
      <c r="H21" s="289"/>
      <c r="I21" s="289"/>
      <c r="J21" s="289"/>
      <c r="K21" s="289"/>
      <c r="L21" s="256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56"/>
      <c r="AD21" s="301"/>
      <c r="AE21" s="301"/>
      <c r="AF21" s="301"/>
      <c r="AG21" s="302"/>
      <c r="AH21" s="301"/>
      <c r="AI21" s="301"/>
      <c r="AJ21" s="301"/>
      <c r="AK21" s="302"/>
      <c r="AL21" s="304"/>
      <c r="AM21" s="304"/>
      <c r="AN21" s="304"/>
      <c r="AO21" s="304"/>
      <c r="AP21" s="134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</row>
    <row r="22" spans="1:54" ht="13.5" customHeight="1" x14ac:dyDescent="0.25">
      <c r="A22" s="256"/>
      <c r="B22" s="135" t="s">
        <v>111</v>
      </c>
      <c r="C22" s="549"/>
      <c r="D22" s="550"/>
      <c r="E22" s="550"/>
      <c r="F22" s="550"/>
      <c r="G22" s="550"/>
      <c r="H22" s="550"/>
      <c r="I22" s="550"/>
      <c r="J22" s="550"/>
      <c r="K22" s="551"/>
      <c r="L22" s="174"/>
      <c r="M22" s="548" t="s">
        <v>112</v>
      </c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258"/>
      <c r="AD22" s="547"/>
      <c r="AE22" s="552"/>
      <c r="AF22" s="553"/>
      <c r="AG22" s="300"/>
      <c r="AH22" s="547"/>
      <c r="AI22" s="552"/>
      <c r="AJ22" s="553"/>
      <c r="AK22" s="300"/>
      <c r="AL22" s="442">
        <f>AD22+AH22</f>
        <v>0</v>
      </c>
      <c r="AM22" s="440"/>
      <c r="AN22" s="440"/>
      <c r="AO22" s="441"/>
      <c r="AP22" s="136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3.5" customHeight="1" x14ac:dyDescent="0.25">
      <c r="A23" s="256"/>
      <c r="B23" s="256"/>
      <c r="C23" s="289"/>
      <c r="D23" s="289"/>
      <c r="E23" s="289"/>
      <c r="F23" s="289"/>
      <c r="G23" s="289"/>
      <c r="H23" s="289"/>
      <c r="I23" s="289"/>
      <c r="J23" s="289"/>
      <c r="K23" s="289"/>
      <c r="L23" s="256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56"/>
      <c r="AD23" s="301"/>
      <c r="AE23" s="301"/>
      <c r="AF23" s="301"/>
      <c r="AG23" s="302"/>
      <c r="AH23" s="301"/>
      <c r="AI23" s="301"/>
      <c r="AJ23" s="301"/>
      <c r="AK23" s="303"/>
      <c r="AL23" s="304"/>
      <c r="AM23" s="304"/>
      <c r="AN23" s="304"/>
      <c r="AO23" s="304"/>
      <c r="AP23" s="134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</row>
    <row r="24" spans="1:54" ht="13.5" customHeight="1" x14ac:dyDescent="0.25">
      <c r="A24" s="256"/>
      <c r="B24" s="135" t="s">
        <v>113</v>
      </c>
      <c r="C24" s="549"/>
      <c r="D24" s="550"/>
      <c r="E24" s="550"/>
      <c r="F24" s="550"/>
      <c r="G24" s="550"/>
      <c r="H24" s="550"/>
      <c r="I24" s="550"/>
      <c r="J24" s="550"/>
      <c r="K24" s="551"/>
      <c r="L24" s="174"/>
      <c r="M24" s="548" t="s">
        <v>610</v>
      </c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258"/>
      <c r="AD24" s="547"/>
      <c r="AE24" s="552"/>
      <c r="AF24" s="553"/>
      <c r="AG24" s="300"/>
      <c r="AH24" s="547"/>
      <c r="AI24" s="552"/>
      <c r="AJ24" s="553"/>
      <c r="AK24" s="300"/>
      <c r="AL24" s="442">
        <f>AD24+AH24</f>
        <v>0</v>
      </c>
      <c r="AM24" s="440"/>
      <c r="AN24" s="440"/>
      <c r="AO24" s="441"/>
      <c r="AP24" s="136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</row>
    <row r="25" spans="1:54" ht="13.5" customHeight="1" x14ac:dyDescent="0.25">
      <c r="A25" s="256"/>
      <c r="B25" s="256"/>
      <c r="C25" s="289"/>
      <c r="D25" s="289"/>
      <c r="E25" s="289"/>
      <c r="F25" s="289"/>
      <c r="G25" s="289"/>
      <c r="H25" s="289"/>
      <c r="I25" s="289"/>
      <c r="J25" s="289"/>
      <c r="K25" s="289"/>
      <c r="L25" s="256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56"/>
      <c r="AD25" s="301"/>
      <c r="AE25" s="301"/>
      <c r="AF25" s="301"/>
      <c r="AG25" s="302"/>
      <c r="AH25" s="301"/>
      <c r="AI25" s="301"/>
      <c r="AJ25" s="301"/>
      <c r="AK25" s="302"/>
      <c r="AL25" s="304"/>
      <c r="AM25" s="304"/>
      <c r="AN25" s="304"/>
      <c r="AO25" s="304"/>
      <c r="AP25" s="134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</row>
    <row r="26" spans="1:54" ht="13.5" customHeight="1" x14ac:dyDescent="0.25">
      <c r="A26" s="256"/>
      <c r="B26" s="135" t="s">
        <v>114</v>
      </c>
      <c r="C26" s="549"/>
      <c r="D26" s="550"/>
      <c r="E26" s="550"/>
      <c r="F26" s="550"/>
      <c r="G26" s="550"/>
      <c r="H26" s="550"/>
      <c r="I26" s="550"/>
      <c r="J26" s="550"/>
      <c r="K26" s="551"/>
      <c r="L26" s="174"/>
      <c r="M26" s="548" t="s">
        <v>115</v>
      </c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258"/>
      <c r="AD26" s="547"/>
      <c r="AE26" s="552"/>
      <c r="AF26" s="553"/>
      <c r="AG26" s="300"/>
      <c r="AH26" s="547"/>
      <c r="AI26" s="552"/>
      <c r="AJ26" s="553"/>
      <c r="AK26" s="300"/>
      <c r="AL26" s="442">
        <f>AD26+AH26</f>
        <v>0</v>
      </c>
      <c r="AM26" s="440"/>
      <c r="AN26" s="440"/>
      <c r="AO26" s="441"/>
      <c r="AP26" s="136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</row>
    <row r="27" spans="1:54" ht="13.5" customHeight="1" x14ac:dyDescent="0.25">
      <c r="A27" s="256"/>
      <c r="B27" s="256"/>
      <c r="C27" s="289"/>
      <c r="D27" s="289"/>
      <c r="E27" s="289"/>
      <c r="F27" s="289"/>
      <c r="G27" s="289"/>
      <c r="H27" s="289"/>
      <c r="I27" s="289"/>
      <c r="J27" s="289"/>
      <c r="K27" s="289"/>
      <c r="L27" s="256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56"/>
      <c r="AD27" s="301"/>
      <c r="AE27" s="301"/>
      <c r="AF27" s="301"/>
      <c r="AG27" s="302"/>
      <c r="AH27" s="301"/>
      <c r="AI27" s="301"/>
      <c r="AJ27" s="301"/>
      <c r="AK27" s="302"/>
      <c r="AL27" s="304"/>
      <c r="AM27" s="304"/>
      <c r="AN27" s="304"/>
      <c r="AO27" s="304"/>
      <c r="AP27" s="134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</row>
    <row r="28" spans="1:54" ht="13.5" customHeight="1" x14ac:dyDescent="0.25">
      <c r="A28" s="256"/>
      <c r="B28" s="135" t="s">
        <v>116</v>
      </c>
      <c r="C28" s="549"/>
      <c r="D28" s="550"/>
      <c r="E28" s="550"/>
      <c r="F28" s="550"/>
      <c r="G28" s="550"/>
      <c r="H28" s="550"/>
      <c r="I28" s="550"/>
      <c r="J28" s="550"/>
      <c r="K28" s="551"/>
      <c r="L28" s="174"/>
      <c r="M28" s="548" t="s">
        <v>117</v>
      </c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258"/>
      <c r="AD28" s="547"/>
      <c r="AE28" s="552"/>
      <c r="AF28" s="553"/>
      <c r="AG28" s="300"/>
      <c r="AH28" s="547"/>
      <c r="AI28" s="552"/>
      <c r="AJ28" s="553"/>
      <c r="AK28" s="300"/>
      <c r="AL28" s="442">
        <f>AD28+AH28</f>
        <v>0</v>
      </c>
      <c r="AM28" s="440"/>
      <c r="AN28" s="440"/>
      <c r="AO28" s="441"/>
      <c r="AP28" s="136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</row>
    <row r="29" spans="1:54" ht="13.5" customHeight="1" x14ac:dyDescent="0.25">
      <c r="A29" s="256"/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22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122"/>
      <c r="AD29" s="239"/>
      <c r="AE29" s="239"/>
      <c r="AF29" s="239"/>
      <c r="AG29" s="240"/>
      <c r="AH29" s="239"/>
      <c r="AI29" s="239"/>
      <c r="AJ29" s="239"/>
      <c r="AK29" s="305"/>
      <c r="AL29" s="306"/>
      <c r="AM29" s="306"/>
      <c r="AN29" s="306"/>
      <c r="AO29" s="306"/>
      <c r="AP29" s="137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</row>
    <row r="30" spans="1:54" ht="13.5" customHeight="1" x14ac:dyDescent="0.25">
      <c r="A30" s="256"/>
      <c r="B30" s="138" t="s">
        <v>462</v>
      </c>
      <c r="C30" s="545"/>
      <c r="D30" s="545"/>
      <c r="E30" s="545"/>
      <c r="F30" s="545"/>
      <c r="G30" s="545"/>
      <c r="H30" s="545"/>
      <c r="I30" s="545"/>
      <c r="J30" s="545"/>
      <c r="K30" s="545"/>
      <c r="L30" s="122"/>
      <c r="M30" s="548" t="s">
        <v>463</v>
      </c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122"/>
      <c r="AD30" s="547"/>
      <c r="AE30" s="547"/>
      <c r="AF30" s="547"/>
      <c r="AG30" s="305"/>
      <c r="AH30" s="547"/>
      <c r="AI30" s="547"/>
      <c r="AJ30" s="547"/>
      <c r="AK30" s="305"/>
      <c r="AL30" s="442">
        <f>AD30+AH30</f>
        <v>0</v>
      </c>
      <c r="AM30" s="440"/>
      <c r="AN30" s="440"/>
      <c r="AO30" s="441"/>
      <c r="AP30" s="137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3.5" customHeight="1" x14ac:dyDescent="0.25">
      <c r="A31" s="256"/>
      <c r="B31" s="256"/>
      <c r="C31" s="139"/>
      <c r="D31" s="139"/>
      <c r="E31" s="139"/>
      <c r="F31" s="139"/>
      <c r="G31" s="139"/>
      <c r="H31" s="139"/>
      <c r="I31" s="139"/>
      <c r="J31" s="139"/>
      <c r="K31" s="139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307"/>
      <c r="AE31" s="307"/>
      <c r="AF31" s="307"/>
      <c r="AG31" s="303"/>
      <c r="AH31" s="307"/>
      <c r="AI31" s="307"/>
      <c r="AJ31" s="307"/>
      <c r="AK31" s="303"/>
      <c r="AL31" s="307"/>
      <c r="AM31" s="307"/>
      <c r="AN31" s="307"/>
      <c r="AO31" s="307"/>
      <c r="AP31" s="134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3.5" customHeight="1" x14ac:dyDescent="0.2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416" t="s">
        <v>65</v>
      </c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256"/>
      <c r="AD32" s="439">
        <f>AD14+AD16+AD18+AD20+AD22+AD24+AD26+AD28+AD30</f>
        <v>0</v>
      </c>
      <c r="AE32" s="440"/>
      <c r="AF32" s="441"/>
      <c r="AG32" s="303"/>
      <c r="AH32" s="439">
        <f>AH14+AH16+AH18+AH20+AH22+AH24+AH26+AH28+AH30</f>
        <v>0</v>
      </c>
      <c r="AI32" s="440"/>
      <c r="AJ32" s="441"/>
      <c r="AK32" s="303"/>
      <c r="AL32" s="439">
        <f>AL14+AL16+AL18+AL20+AL22+AL24+AL26+AL28+AL30</f>
        <v>0</v>
      </c>
      <c r="AM32" s="440"/>
      <c r="AN32" s="440"/>
      <c r="AO32" s="441"/>
      <c r="AP32" s="134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3.5" customHeight="1" x14ac:dyDescent="0.25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541"/>
      <c r="AD33" s="541"/>
      <c r="AE33" s="541"/>
      <c r="AF33" s="541"/>
      <c r="AG33" s="134"/>
      <c r="AH33" s="546"/>
      <c r="AI33" s="546"/>
      <c r="AJ33" s="546"/>
      <c r="AK33" s="546"/>
      <c r="AL33" s="134"/>
      <c r="AM33" s="134"/>
      <c r="AN33" s="134"/>
      <c r="AO33" s="134"/>
      <c r="AP33" s="134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1:54" ht="13.5" customHeight="1" x14ac:dyDescent="0.2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541"/>
      <c r="AD34" s="541"/>
      <c r="AE34" s="541"/>
      <c r="AF34" s="541"/>
      <c r="AG34" s="134"/>
      <c r="AH34" s="546"/>
      <c r="AI34" s="546"/>
      <c r="AJ34" s="546"/>
      <c r="AK34" s="546"/>
      <c r="AL34" s="134"/>
      <c r="AM34" s="134"/>
      <c r="AN34" s="134"/>
      <c r="AO34" s="134"/>
      <c r="AP34" s="134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</row>
    <row r="35" spans="1:54" ht="13.5" customHeight="1" x14ac:dyDescent="0.25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541"/>
      <c r="AD35" s="541"/>
      <c r="AE35" s="541"/>
      <c r="AF35" s="541"/>
      <c r="AG35" s="134"/>
      <c r="AH35" s="546"/>
      <c r="AI35" s="546"/>
      <c r="AJ35" s="546"/>
      <c r="AK35" s="546"/>
      <c r="AL35" s="134"/>
      <c r="AM35" s="134"/>
      <c r="AN35" s="134"/>
      <c r="AO35" s="134"/>
      <c r="AP35" s="134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</row>
    <row r="36" spans="1:54" ht="13.5" customHeight="1" x14ac:dyDescent="0.25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541"/>
      <c r="AD36" s="541"/>
      <c r="AE36" s="541"/>
      <c r="AF36" s="541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3.5" customHeight="1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3.5" customHeight="1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3.5" customHeight="1" x14ac:dyDescent="0.25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</row>
    <row r="40" spans="1:54" ht="13.5" customHeight="1" x14ac:dyDescent="0.25">
      <c r="A40" s="256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</row>
    <row r="41" spans="1:54" ht="13.5" customHeight="1" x14ac:dyDescent="0.25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172"/>
      <c r="Q41" s="172"/>
      <c r="R41" s="172"/>
      <c r="S41" s="256"/>
      <c r="T41" s="256"/>
      <c r="U41" s="256"/>
      <c r="V41" s="256"/>
      <c r="W41" s="256"/>
      <c r="X41" s="256"/>
      <c r="Y41" s="25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256"/>
      <c r="AK41" s="256"/>
      <c r="AL41" s="256"/>
      <c r="AM41" s="391" t="s">
        <v>50</v>
      </c>
      <c r="AN41" s="391"/>
      <c r="AO41" s="261" t="s">
        <v>669</v>
      </c>
      <c r="AP41" s="256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</row>
    <row r="42" spans="1:54" ht="15" customHeight="1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416" t="s">
        <v>52</v>
      </c>
      <c r="Q42" s="416"/>
      <c r="R42" s="416"/>
      <c r="S42" s="416"/>
      <c r="T42" s="416"/>
      <c r="U42" s="416"/>
      <c r="V42" s="416"/>
      <c r="W42" s="416"/>
      <c r="X42" s="416"/>
      <c r="Y42" s="418"/>
      <c r="Z42" s="475">
        <f>cct</f>
        <v>0</v>
      </c>
      <c r="AA42" s="433"/>
      <c r="AB42" s="433"/>
      <c r="AC42" s="433"/>
      <c r="AD42" s="433"/>
      <c r="AE42" s="433"/>
      <c r="AF42" s="433"/>
      <c r="AG42" s="433"/>
      <c r="AH42" s="433"/>
      <c r="AI42" s="434"/>
      <c r="AJ42" s="103"/>
      <c r="AK42" s="256"/>
      <c r="AL42" s="256"/>
      <c r="AM42" s="256"/>
      <c r="AN42" s="256"/>
      <c r="AO42" s="163">
        <v>15</v>
      </c>
      <c r="AP42" s="256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</row>
  </sheetData>
  <sheetProtection algorithmName="SHA-512" hashValue="vQOzN3djg1fb3q8rWARAZ96i1ajz6VIp/gG6IejQm+FyLallQxT2l1b83CDv0yb6fFiOCm5UsoVIwDj7t8Ej0Q==" saltValue="mI58w4SEIhYKdBRvVymTtg==" spinCount="100000" sheet="1" objects="1" scenarios="1" selectLockedCells="1"/>
  <mergeCells count="65">
    <mergeCell ref="A1:N1"/>
    <mergeCell ref="AH12:AJ12"/>
    <mergeCell ref="AL12:AO12"/>
    <mergeCell ref="B12:K12"/>
    <mergeCell ref="M12:AB12"/>
    <mergeCell ref="AD12:AF12"/>
    <mergeCell ref="AM1:AO1"/>
    <mergeCell ref="A2:M2"/>
    <mergeCell ref="P10:Y10"/>
    <mergeCell ref="AG2:AO2"/>
    <mergeCell ref="C8:Q8"/>
    <mergeCell ref="AD16:AF16"/>
    <mergeCell ref="AH16:AJ16"/>
    <mergeCell ref="C14:K14"/>
    <mergeCell ref="M14:AB14"/>
    <mergeCell ref="AD14:AF14"/>
    <mergeCell ref="AH14:AJ14"/>
    <mergeCell ref="AL24:AO24"/>
    <mergeCell ref="AL14:AO14"/>
    <mergeCell ref="AL22:AO22"/>
    <mergeCell ref="C20:K20"/>
    <mergeCell ref="M20:AB20"/>
    <mergeCell ref="AD20:AF20"/>
    <mergeCell ref="AH20:AJ20"/>
    <mergeCell ref="AL20:AO20"/>
    <mergeCell ref="C18:K18"/>
    <mergeCell ref="M18:AB18"/>
    <mergeCell ref="AD18:AF18"/>
    <mergeCell ref="AH18:AJ18"/>
    <mergeCell ref="AL16:AO16"/>
    <mergeCell ref="AL18:AO18"/>
    <mergeCell ref="C16:K16"/>
    <mergeCell ref="M16:AB16"/>
    <mergeCell ref="AL28:AO28"/>
    <mergeCell ref="C26:K26"/>
    <mergeCell ref="M26:AB26"/>
    <mergeCell ref="AD26:AF26"/>
    <mergeCell ref="AH26:AJ26"/>
    <mergeCell ref="AL26:AO26"/>
    <mergeCell ref="C22:K22"/>
    <mergeCell ref="M22:AB22"/>
    <mergeCell ref="AD22:AF22"/>
    <mergeCell ref="AH22:AJ22"/>
    <mergeCell ref="C28:K28"/>
    <mergeCell ref="M28:AB28"/>
    <mergeCell ref="AD28:AF28"/>
    <mergeCell ref="AH28:AJ28"/>
    <mergeCell ref="C24:K24"/>
    <mergeCell ref="M24:AB24"/>
    <mergeCell ref="AD24:AF24"/>
    <mergeCell ref="AH24:AJ24"/>
    <mergeCell ref="AL30:AO30"/>
    <mergeCell ref="C30:K30"/>
    <mergeCell ref="AM41:AN41"/>
    <mergeCell ref="P42:Y42"/>
    <mergeCell ref="Z42:AI42"/>
    <mergeCell ref="M32:AB32"/>
    <mergeCell ref="AL32:AO32"/>
    <mergeCell ref="AH32:AJ32"/>
    <mergeCell ref="AD32:AF32"/>
    <mergeCell ref="AC33:AF36"/>
    <mergeCell ref="AH33:AK35"/>
    <mergeCell ref="AD30:AF30"/>
    <mergeCell ref="AH30:AJ30"/>
    <mergeCell ref="M30:AB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BB40"/>
  <sheetViews>
    <sheetView showGridLines="0" topLeftCell="A22" zoomScaleNormal="100" workbookViewId="0">
      <selection activeCell="AD14" sqref="AD14:AF14"/>
    </sheetView>
  </sheetViews>
  <sheetFormatPr baseColWidth="10" defaultColWidth="12.140625" defaultRowHeight="13.5" customHeight="1" x14ac:dyDescent="0.2"/>
  <cols>
    <col min="1" max="26" width="3.28515625" style="249" customWidth="1"/>
    <col min="27" max="28" width="3.28515625" style="249" hidden="1" customWidth="1"/>
    <col min="29" max="42" width="3.28515625" style="249" customWidth="1"/>
    <col min="43" max="54" width="3.85546875" style="249" customWidth="1"/>
    <col min="55" max="16384" width="12.140625" style="249"/>
  </cols>
  <sheetData>
    <row r="1" spans="1:54" ht="18" customHeight="1" x14ac:dyDescent="0.3">
      <c r="A1" s="554" t="s">
        <v>32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132"/>
      <c r="AI1" s="132"/>
      <c r="AJ1" s="132"/>
      <c r="AK1" s="132"/>
      <c r="AL1" s="132"/>
      <c r="AM1" s="426" t="s">
        <v>33</v>
      </c>
      <c r="AN1" s="426"/>
      <c r="AO1" s="426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</row>
    <row r="2" spans="1:54" ht="18" customHeight="1" x14ac:dyDescent="0.3">
      <c r="A2" s="555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421" t="s">
        <v>621</v>
      </c>
      <c r="AH2" s="421"/>
      <c r="AI2" s="421"/>
      <c r="AJ2" s="421"/>
      <c r="AK2" s="421"/>
      <c r="AL2" s="421"/>
      <c r="AM2" s="421"/>
      <c r="AN2" s="421"/>
      <c r="AO2" s="421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</row>
    <row r="3" spans="1:54" ht="15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</row>
    <row r="4" spans="1:54" ht="15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</row>
    <row r="5" spans="1:54" ht="15" x14ac:dyDescent="0.25">
      <c r="A5" s="21" t="s">
        <v>99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1:54" ht="15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5" x14ac:dyDescent="0.25">
      <c r="A7" s="256"/>
      <c r="B7" s="88" t="s">
        <v>100</v>
      </c>
      <c r="C7" s="88"/>
      <c r="D7" s="88"/>
      <c r="E7" s="88"/>
      <c r="F7" s="88"/>
      <c r="G7" s="88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1:54" ht="15" x14ac:dyDescent="0.25">
      <c r="A8" s="256"/>
      <c r="B8" s="291"/>
      <c r="C8" s="557" t="s">
        <v>101</v>
      </c>
      <c r="D8" s="557"/>
      <c r="E8" s="557"/>
      <c r="F8" s="557"/>
      <c r="G8" s="557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4" ht="15" x14ac:dyDescent="0.2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1:54" ht="15" x14ac:dyDescent="0.25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556" t="s">
        <v>640</v>
      </c>
      <c r="S10" s="556"/>
      <c r="T10" s="556"/>
      <c r="U10" s="556"/>
      <c r="V10" s="556"/>
      <c r="W10" s="556"/>
      <c r="X10" s="556"/>
      <c r="Y10" s="556"/>
      <c r="Z10" s="556"/>
      <c r="AA10" s="5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ht="15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5" x14ac:dyDescent="0.25">
      <c r="A12" s="256"/>
      <c r="B12" s="404" t="s">
        <v>102</v>
      </c>
      <c r="C12" s="404"/>
      <c r="D12" s="404"/>
      <c r="E12" s="404"/>
      <c r="F12" s="404"/>
      <c r="G12" s="404"/>
      <c r="H12" s="404"/>
      <c r="I12" s="404"/>
      <c r="J12" s="404"/>
      <c r="K12" s="404"/>
      <c r="L12" s="256"/>
      <c r="M12" s="458" t="s">
        <v>103</v>
      </c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256"/>
      <c r="AD12" s="458" t="s">
        <v>56</v>
      </c>
      <c r="AE12" s="458"/>
      <c r="AF12" s="458"/>
      <c r="AG12" s="256"/>
      <c r="AH12" s="458" t="s">
        <v>57</v>
      </c>
      <c r="AI12" s="458"/>
      <c r="AJ12" s="458"/>
      <c r="AK12" s="256"/>
      <c r="AL12" s="416" t="s">
        <v>58</v>
      </c>
      <c r="AM12" s="416"/>
      <c r="AN12" s="416"/>
      <c r="AO12" s="416"/>
      <c r="AP12" s="256"/>
      <c r="AQ12" s="256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6.75" customHeight="1" x14ac:dyDescent="0.25">
      <c r="A13" s="256"/>
      <c r="B13" s="256"/>
      <c r="C13" s="46"/>
      <c r="D13" s="46"/>
      <c r="E13" s="46"/>
      <c r="F13" s="46"/>
      <c r="G13" s="46"/>
      <c r="H13" s="46"/>
      <c r="I13" s="46"/>
      <c r="J13" s="46"/>
      <c r="K13" s="4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133"/>
      <c r="AE13" s="133"/>
      <c r="AF13" s="133"/>
      <c r="AG13" s="134"/>
      <c r="AH13" s="133"/>
      <c r="AI13" s="133"/>
      <c r="AJ13" s="133"/>
      <c r="AK13" s="134"/>
      <c r="AL13" s="133"/>
      <c r="AM13" s="133"/>
      <c r="AN13" s="133"/>
      <c r="AO13" s="133"/>
      <c r="AP13" s="134"/>
      <c r="AQ13" s="256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1:54" ht="15.75" x14ac:dyDescent="0.3">
      <c r="A14" s="256"/>
      <c r="B14" s="135" t="s">
        <v>104</v>
      </c>
      <c r="C14" s="549"/>
      <c r="D14" s="550"/>
      <c r="E14" s="550"/>
      <c r="F14" s="550"/>
      <c r="G14" s="550"/>
      <c r="H14" s="550"/>
      <c r="I14" s="550"/>
      <c r="J14" s="550"/>
      <c r="K14" s="551"/>
      <c r="L14" s="174"/>
      <c r="M14" s="548" t="s">
        <v>105</v>
      </c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258"/>
      <c r="AD14" s="456"/>
      <c r="AE14" s="449"/>
      <c r="AF14" s="450"/>
      <c r="AG14" s="241"/>
      <c r="AH14" s="456"/>
      <c r="AI14" s="449"/>
      <c r="AJ14" s="450"/>
      <c r="AK14" s="23"/>
      <c r="AL14" s="435">
        <f>AD14+AH14</f>
        <v>0</v>
      </c>
      <c r="AM14" s="430"/>
      <c r="AN14" s="430"/>
      <c r="AO14" s="431"/>
      <c r="AP14" s="136"/>
      <c r="AQ14" s="256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4" ht="15" x14ac:dyDescent="0.25">
      <c r="A15" s="256"/>
      <c r="B15" s="256"/>
      <c r="C15" s="289"/>
      <c r="D15" s="289"/>
      <c r="E15" s="289"/>
      <c r="F15" s="289"/>
      <c r="G15" s="289"/>
      <c r="H15" s="289"/>
      <c r="I15" s="289"/>
      <c r="J15" s="289"/>
      <c r="K15" s="289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71"/>
      <c r="AE15" s="271"/>
      <c r="AF15" s="271"/>
      <c r="AG15" s="242"/>
      <c r="AH15" s="271"/>
      <c r="AI15" s="271"/>
      <c r="AJ15" s="271"/>
      <c r="AK15" s="24"/>
      <c r="AL15" s="271"/>
      <c r="AM15" s="271"/>
      <c r="AN15" s="271"/>
      <c r="AO15" s="271"/>
      <c r="AP15" s="134"/>
      <c r="AQ15" s="256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</row>
    <row r="16" spans="1:54" ht="15.75" x14ac:dyDescent="0.3">
      <c r="A16" s="256"/>
      <c r="B16" s="135" t="s">
        <v>70</v>
      </c>
      <c r="C16" s="549"/>
      <c r="D16" s="550"/>
      <c r="E16" s="550"/>
      <c r="F16" s="550"/>
      <c r="G16" s="550"/>
      <c r="H16" s="550"/>
      <c r="I16" s="550"/>
      <c r="J16" s="550"/>
      <c r="K16" s="551"/>
      <c r="L16" s="174"/>
      <c r="M16" s="548" t="s">
        <v>106</v>
      </c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258"/>
      <c r="AD16" s="456"/>
      <c r="AE16" s="456"/>
      <c r="AF16" s="456"/>
      <c r="AG16" s="241"/>
      <c r="AH16" s="456"/>
      <c r="AI16" s="449"/>
      <c r="AJ16" s="450"/>
      <c r="AK16" s="23"/>
      <c r="AL16" s="435">
        <f>AD16+AH16</f>
        <v>0</v>
      </c>
      <c r="AM16" s="430"/>
      <c r="AN16" s="430"/>
      <c r="AO16" s="431"/>
      <c r="AP16" s="136"/>
      <c r="AQ16" s="256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</row>
    <row r="17" spans="1:54" ht="15" x14ac:dyDescent="0.25">
      <c r="A17" s="256"/>
      <c r="B17" s="256"/>
      <c r="C17" s="289"/>
      <c r="D17" s="289"/>
      <c r="E17" s="289"/>
      <c r="F17" s="289"/>
      <c r="G17" s="289"/>
      <c r="H17" s="289"/>
      <c r="I17" s="289"/>
      <c r="J17" s="289"/>
      <c r="K17" s="289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71"/>
      <c r="AE17" s="271"/>
      <c r="AF17" s="271"/>
      <c r="AG17" s="242"/>
      <c r="AH17" s="271"/>
      <c r="AI17" s="271"/>
      <c r="AJ17" s="271"/>
      <c r="AK17" s="24"/>
      <c r="AL17" s="271"/>
      <c r="AM17" s="271"/>
      <c r="AN17" s="271"/>
      <c r="AO17" s="271"/>
      <c r="AP17" s="134"/>
      <c r="AQ17" s="256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5.75" x14ac:dyDescent="0.3">
      <c r="A18" s="256"/>
      <c r="B18" s="135" t="s">
        <v>107</v>
      </c>
      <c r="C18" s="549"/>
      <c r="D18" s="550"/>
      <c r="E18" s="550"/>
      <c r="F18" s="550"/>
      <c r="G18" s="550"/>
      <c r="H18" s="550"/>
      <c r="I18" s="550"/>
      <c r="J18" s="550"/>
      <c r="K18" s="551"/>
      <c r="L18" s="174"/>
      <c r="M18" s="548" t="s">
        <v>108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258"/>
      <c r="AD18" s="456"/>
      <c r="AE18" s="449"/>
      <c r="AF18" s="450"/>
      <c r="AG18" s="241"/>
      <c r="AH18" s="456"/>
      <c r="AI18" s="449"/>
      <c r="AJ18" s="450"/>
      <c r="AK18" s="23"/>
      <c r="AL18" s="435">
        <f>AD18+AH18</f>
        <v>0</v>
      </c>
      <c r="AM18" s="430"/>
      <c r="AN18" s="430"/>
      <c r="AO18" s="431"/>
      <c r="AP18" s="136"/>
      <c r="AQ18" s="256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</row>
    <row r="19" spans="1:54" ht="15" x14ac:dyDescent="0.25">
      <c r="A19" s="256"/>
      <c r="B19" s="256"/>
      <c r="C19" s="289"/>
      <c r="D19" s="289"/>
      <c r="E19" s="289"/>
      <c r="F19" s="289"/>
      <c r="G19" s="289"/>
      <c r="H19" s="289"/>
      <c r="I19" s="289"/>
      <c r="J19" s="289"/>
      <c r="K19" s="289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71"/>
      <c r="AE19" s="271"/>
      <c r="AF19" s="271"/>
      <c r="AG19" s="242"/>
      <c r="AH19" s="271"/>
      <c r="AI19" s="271"/>
      <c r="AJ19" s="271"/>
      <c r="AK19" s="24"/>
      <c r="AL19" s="271"/>
      <c r="AM19" s="271"/>
      <c r="AN19" s="271"/>
      <c r="AO19" s="271"/>
      <c r="AP19" s="134"/>
      <c r="AQ19" s="256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5.75" x14ac:dyDescent="0.3">
      <c r="A20" s="256"/>
      <c r="B20" s="135" t="s">
        <v>109</v>
      </c>
      <c r="C20" s="549"/>
      <c r="D20" s="550"/>
      <c r="E20" s="550"/>
      <c r="F20" s="550"/>
      <c r="G20" s="550"/>
      <c r="H20" s="550"/>
      <c r="I20" s="550"/>
      <c r="J20" s="550"/>
      <c r="K20" s="551"/>
      <c r="L20" s="174"/>
      <c r="M20" s="548" t="s">
        <v>110</v>
      </c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258"/>
      <c r="AD20" s="456"/>
      <c r="AE20" s="449"/>
      <c r="AF20" s="450"/>
      <c r="AG20" s="241"/>
      <c r="AH20" s="456"/>
      <c r="AI20" s="449"/>
      <c r="AJ20" s="450"/>
      <c r="AK20" s="23"/>
      <c r="AL20" s="435">
        <f>AD20+AH20</f>
        <v>0</v>
      </c>
      <c r="AM20" s="430"/>
      <c r="AN20" s="430"/>
      <c r="AO20" s="431"/>
      <c r="AP20" s="136"/>
      <c r="AQ20" s="256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</row>
    <row r="21" spans="1:54" ht="15" x14ac:dyDescent="0.25">
      <c r="A21" s="256"/>
      <c r="B21" s="256"/>
      <c r="C21" s="289"/>
      <c r="D21" s="289"/>
      <c r="E21" s="289"/>
      <c r="F21" s="289"/>
      <c r="G21" s="289"/>
      <c r="H21" s="289"/>
      <c r="I21" s="289"/>
      <c r="J21" s="289"/>
      <c r="K21" s="289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71"/>
      <c r="AE21" s="271"/>
      <c r="AF21" s="271"/>
      <c r="AG21" s="242"/>
      <c r="AH21" s="271"/>
      <c r="AI21" s="271"/>
      <c r="AJ21" s="271"/>
      <c r="AK21" s="24"/>
      <c r="AL21" s="271"/>
      <c r="AM21" s="271"/>
      <c r="AN21" s="271"/>
      <c r="AO21" s="271"/>
      <c r="AP21" s="134"/>
      <c r="AQ21" s="256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</row>
    <row r="22" spans="1:54" ht="15.75" x14ac:dyDescent="0.3">
      <c r="A22" s="256"/>
      <c r="B22" s="135" t="s">
        <v>111</v>
      </c>
      <c r="C22" s="549"/>
      <c r="D22" s="550"/>
      <c r="E22" s="550"/>
      <c r="F22" s="550"/>
      <c r="G22" s="550"/>
      <c r="H22" s="550"/>
      <c r="I22" s="550"/>
      <c r="J22" s="550"/>
      <c r="K22" s="551"/>
      <c r="L22" s="174"/>
      <c r="M22" s="548" t="s">
        <v>112</v>
      </c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258"/>
      <c r="AD22" s="456"/>
      <c r="AE22" s="449"/>
      <c r="AF22" s="450"/>
      <c r="AG22" s="241"/>
      <c r="AH22" s="456"/>
      <c r="AI22" s="449"/>
      <c r="AJ22" s="450"/>
      <c r="AK22" s="23"/>
      <c r="AL22" s="435">
        <f>AD22+AH22</f>
        <v>0</v>
      </c>
      <c r="AM22" s="430"/>
      <c r="AN22" s="430"/>
      <c r="AO22" s="431"/>
      <c r="AP22" s="136"/>
      <c r="AQ22" s="256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5" x14ac:dyDescent="0.25">
      <c r="A23" s="256"/>
      <c r="B23" s="256"/>
      <c r="C23" s="289"/>
      <c r="D23" s="289"/>
      <c r="E23" s="289"/>
      <c r="F23" s="289"/>
      <c r="G23" s="289"/>
      <c r="H23" s="289"/>
      <c r="I23" s="289"/>
      <c r="J23" s="289"/>
      <c r="K23" s="289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71"/>
      <c r="AE23" s="271"/>
      <c r="AF23" s="271"/>
      <c r="AG23" s="242"/>
      <c r="AH23" s="271"/>
      <c r="AI23" s="271"/>
      <c r="AJ23" s="271"/>
      <c r="AK23" s="24"/>
      <c r="AL23" s="271"/>
      <c r="AM23" s="271"/>
      <c r="AN23" s="271"/>
      <c r="AO23" s="271"/>
      <c r="AP23" s="134"/>
      <c r="AQ23" s="256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</row>
    <row r="24" spans="1:54" ht="15.75" x14ac:dyDescent="0.3">
      <c r="A24" s="256"/>
      <c r="B24" s="135" t="s">
        <v>113</v>
      </c>
      <c r="C24" s="549"/>
      <c r="D24" s="550"/>
      <c r="E24" s="550"/>
      <c r="F24" s="550"/>
      <c r="G24" s="550"/>
      <c r="H24" s="550"/>
      <c r="I24" s="550"/>
      <c r="J24" s="550"/>
      <c r="K24" s="551"/>
      <c r="L24" s="174"/>
      <c r="M24" s="548" t="s">
        <v>610</v>
      </c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258"/>
      <c r="AD24" s="456"/>
      <c r="AE24" s="449"/>
      <c r="AF24" s="450"/>
      <c r="AG24" s="241"/>
      <c r="AH24" s="456"/>
      <c r="AI24" s="449"/>
      <c r="AJ24" s="450"/>
      <c r="AK24" s="23"/>
      <c r="AL24" s="435">
        <f>AD24+AH24</f>
        <v>0</v>
      </c>
      <c r="AM24" s="430"/>
      <c r="AN24" s="430"/>
      <c r="AO24" s="431"/>
      <c r="AP24" s="136"/>
      <c r="AQ24" s="256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</row>
    <row r="25" spans="1:54" ht="15" x14ac:dyDescent="0.25">
      <c r="A25" s="256"/>
      <c r="B25" s="256"/>
      <c r="C25" s="289"/>
      <c r="D25" s="289"/>
      <c r="E25" s="289"/>
      <c r="F25" s="289"/>
      <c r="G25" s="289"/>
      <c r="H25" s="289"/>
      <c r="I25" s="289"/>
      <c r="J25" s="289"/>
      <c r="K25" s="289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71"/>
      <c r="AE25" s="271"/>
      <c r="AF25" s="271"/>
      <c r="AG25" s="242"/>
      <c r="AH25" s="271"/>
      <c r="AI25" s="271"/>
      <c r="AJ25" s="271"/>
      <c r="AK25" s="24"/>
      <c r="AL25" s="271"/>
      <c r="AM25" s="271"/>
      <c r="AN25" s="271"/>
      <c r="AO25" s="271"/>
      <c r="AP25" s="134"/>
      <c r="AQ25" s="256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</row>
    <row r="26" spans="1:54" ht="15.75" x14ac:dyDescent="0.3">
      <c r="A26" s="256"/>
      <c r="B26" s="135" t="s">
        <v>114</v>
      </c>
      <c r="C26" s="549"/>
      <c r="D26" s="550"/>
      <c r="E26" s="550"/>
      <c r="F26" s="550"/>
      <c r="G26" s="550"/>
      <c r="H26" s="550"/>
      <c r="I26" s="550"/>
      <c r="J26" s="550"/>
      <c r="K26" s="551"/>
      <c r="L26" s="174"/>
      <c r="M26" s="548" t="s">
        <v>115</v>
      </c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258"/>
      <c r="AD26" s="456"/>
      <c r="AE26" s="449"/>
      <c r="AF26" s="450"/>
      <c r="AG26" s="241"/>
      <c r="AH26" s="456"/>
      <c r="AI26" s="449"/>
      <c r="AJ26" s="450"/>
      <c r="AK26" s="23"/>
      <c r="AL26" s="435">
        <f>AD26+AH26</f>
        <v>0</v>
      </c>
      <c r="AM26" s="430"/>
      <c r="AN26" s="430"/>
      <c r="AO26" s="431"/>
      <c r="AP26" s="136"/>
      <c r="AQ26" s="256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</row>
    <row r="27" spans="1:54" ht="15" x14ac:dyDescent="0.25">
      <c r="A27" s="256"/>
      <c r="B27" s="256"/>
      <c r="C27" s="289"/>
      <c r="D27" s="289"/>
      <c r="E27" s="289"/>
      <c r="F27" s="289"/>
      <c r="G27" s="289"/>
      <c r="H27" s="289"/>
      <c r="I27" s="289"/>
      <c r="J27" s="289"/>
      <c r="K27" s="289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71"/>
      <c r="AE27" s="271"/>
      <c r="AF27" s="271"/>
      <c r="AG27" s="242"/>
      <c r="AH27" s="271"/>
      <c r="AI27" s="271"/>
      <c r="AJ27" s="271"/>
      <c r="AK27" s="24"/>
      <c r="AL27" s="271"/>
      <c r="AM27" s="271"/>
      <c r="AN27" s="271"/>
      <c r="AO27" s="271"/>
      <c r="AP27" s="134"/>
      <c r="AQ27" s="256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</row>
    <row r="28" spans="1:54" ht="15.75" x14ac:dyDescent="0.3">
      <c r="A28" s="256"/>
      <c r="B28" s="135" t="s">
        <v>116</v>
      </c>
      <c r="C28" s="549"/>
      <c r="D28" s="550"/>
      <c r="E28" s="550"/>
      <c r="F28" s="550"/>
      <c r="G28" s="550"/>
      <c r="H28" s="550"/>
      <c r="I28" s="550"/>
      <c r="J28" s="550"/>
      <c r="K28" s="551"/>
      <c r="L28" s="174"/>
      <c r="M28" s="548" t="s">
        <v>117</v>
      </c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258"/>
      <c r="AD28" s="456"/>
      <c r="AE28" s="449"/>
      <c r="AF28" s="450"/>
      <c r="AG28" s="241"/>
      <c r="AH28" s="456"/>
      <c r="AI28" s="449"/>
      <c r="AJ28" s="450"/>
      <c r="AK28" s="23"/>
      <c r="AL28" s="435">
        <f>AD28+AH28</f>
        <v>0</v>
      </c>
      <c r="AM28" s="430"/>
      <c r="AN28" s="430"/>
      <c r="AO28" s="431"/>
      <c r="AP28" s="136"/>
      <c r="AQ28" s="256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</row>
    <row r="29" spans="1:54" ht="15.75" x14ac:dyDescent="0.3">
      <c r="A29" s="256"/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22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122"/>
      <c r="AD29" s="140"/>
      <c r="AE29" s="140"/>
      <c r="AF29" s="140"/>
      <c r="AG29" s="243"/>
      <c r="AH29" s="140"/>
      <c r="AI29" s="140"/>
      <c r="AJ29" s="140"/>
      <c r="AK29" s="284"/>
      <c r="AL29" s="130"/>
      <c r="AM29" s="130"/>
      <c r="AN29" s="130"/>
      <c r="AO29" s="130"/>
      <c r="AP29" s="137"/>
      <c r="AQ29" s="256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</row>
    <row r="30" spans="1:54" ht="15.75" x14ac:dyDescent="0.3">
      <c r="A30" s="256"/>
      <c r="B30" s="138" t="s">
        <v>462</v>
      </c>
      <c r="C30" s="545"/>
      <c r="D30" s="545"/>
      <c r="E30" s="545"/>
      <c r="F30" s="545"/>
      <c r="G30" s="545"/>
      <c r="H30" s="545"/>
      <c r="I30" s="545"/>
      <c r="J30" s="545"/>
      <c r="K30" s="545"/>
      <c r="L30" s="122"/>
      <c r="M30" s="548" t="s">
        <v>463</v>
      </c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122"/>
      <c r="AD30" s="456"/>
      <c r="AE30" s="456"/>
      <c r="AF30" s="456"/>
      <c r="AG30" s="243"/>
      <c r="AH30" s="456"/>
      <c r="AI30" s="456"/>
      <c r="AJ30" s="456"/>
      <c r="AK30" s="284"/>
      <c r="AL30" s="435">
        <f>AH30+AD30</f>
        <v>0</v>
      </c>
      <c r="AM30" s="435"/>
      <c r="AN30" s="435"/>
      <c r="AO30" s="435"/>
      <c r="AP30" s="137"/>
      <c r="AQ30" s="256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5" x14ac:dyDescent="0.25">
      <c r="A31" s="256"/>
      <c r="B31" s="256"/>
      <c r="C31" s="139"/>
      <c r="D31" s="139"/>
      <c r="E31" s="139"/>
      <c r="F31" s="139"/>
      <c r="G31" s="139"/>
      <c r="H31" s="139"/>
      <c r="I31" s="139"/>
      <c r="J31" s="139"/>
      <c r="K31" s="139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140"/>
      <c r="AE31" s="140"/>
      <c r="AF31" s="140"/>
      <c r="AG31" s="24"/>
      <c r="AH31" s="140"/>
      <c r="AI31" s="140"/>
      <c r="AJ31" s="140"/>
      <c r="AK31" s="24"/>
      <c r="AL31" s="140"/>
      <c r="AM31" s="140"/>
      <c r="AN31" s="140"/>
      <c r="AO31" s="140"/>
      <c r="AP31" s="134"/>
      <c r="AQ31" s="256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5.75" x14ac:dyDescent="0.3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416" t="s">
        <v>65</v>
      </c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256"/>
      <c r="AD32" s="429">
        <f>_c1h+_c2h+_c3h+_c4h+_c5h+_c6h+_c7h+_c8h+_c9h</f>
        <v>0</v>
      </c>
      <c r="AE32" s="430"/>
      <c r="AF32" s="431"/>
      <c r="AG32" s="24"/>
      <c r="AH32" s="429">
        <f>_c1m+_c2m+_c3m+_c4m+_c5m+_c6m+_c7m+_c8m+_c9m</f>
        <v>0</v>
      </c>
      <c r="AI32" s="430"/>
      <c r="AJ32" s="431"/>
      <c r="AK32" s="24"/>
      <c r="AL32" s="429">
        <f>AL14+AL16+AL18+AL20+AL22+AL24+AL26+AL28+AL30</f>
        <v>0</v>
      </c>
      <c r="AM32" s="430"/>
      <c r="AN32" s="430"/>
      <c r="AO32" s="431"/>
      <c r="AP32" s="134"/>
      <c r="AQ32" s="256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5" x14ac:dyDescent="0.25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541"/>
      <c r="AC33" s="541"/>
      <c r="AD33" s="541"/>
      <c r="AE33" s="541"/>
      <c r="AF33" s="541"/>
      <c r="AG33" s="21"/>
      <c r="AH33" s="558"/>
      <c r="AI33" s="558"/>
      <c r="AJ33" s="558"/>
      <c r="AK33" s="558"/>
      <c r="AL33" s="256"/>
      <c r="AM33" s="256"/>
      <c r="AN33" s="256"/>
      <c r="AO33" s="256"/>
      <c r="AP33" s="256"/>
      <c r="AQ33" s="256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1:54" ht="15" x14ac:dyDescent="0.2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541"/>
      <c r="AC34" s="541"/>
      <c r="AD34" s="541"/>
      <c r="AE34" s="541"/>
      <c r="AF34" s="541"/>
      <c r="AG34" s="21"/>
      <c r="AH34" s="558"/>
      <c r="AI34" s="558"/>
      <c r="AJ34" s="558"/>
      <c r="AK34" s="558"/>
      <c r="AL34" s="256"/>
      <c r="AM34" s="256"/>
      <c r="AN34" s="256"/>
      <c r="AO34" s="256"/>
      <c r="AP34" s="256"/>
      <c r="AQ34" s="256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</row>
    <row r="35" spans="1:54" ht="15" x14ac:dyDescent="0.25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541"/>
      <c r="AC35" s="541"/>
      <c r="AD35" s="541"/>
      <c r="AE35" s="541"/>
      <c r="AF35" s="541"/>
      <c r="AG35" s="21"/>
      <c r="AH35" s="558"/>
      <c r="AI35" s="558"/>
      <c r="AJ35" s="558"/>
      <c r="AK35" s="558"/>
      <c r="AL35" s="256"/>
      <c r="AM35" s="256"/>
      <c r="AN35" s="256"/>
      <c r="AO35" s="256"/>
      <c r="AP35" s="256"/>
      <c r="AQ35" s="256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</row>
    <row r="36" spans="1:54" ht="15" x14ac:dyDescent="0.25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541"/>
      <c r="AC36" s="541"/>
      <c r="AD36" s="541"/>
      <c r="AE36" s="541"/>
      <c r="AF36" s="541"/>
      <c r="AG36" s="21"/>
      <c r="AH36" s="558"/>
      <c r="AI36" s="558"/>
      <c r="AJ36" s="558"/>
      <c r="AK36" s="558"/>
      <c r="AL36" s="256"/>
      <c r="AM36" s="256"/>
      <c r="AN36" s="256"/>
      <c r="AO36" s="256"/>
      <c r="AP36" s="256"/>
      <c r="AQ36" s="256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5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172"/>
      <c r="Q37" s="172"/>
      <c r="R37" s="172"/>
      <c r="S37" s="256"/>
      <c r="T37" s="256"/>
      <c r="U37" s="256"/>
      <c r="V37" s="256"/>
      <c r="W37" s="256"/>
      <c r="X37" s="256"/>
      <c r="Y37" s="25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256"/>
      <c r="AK37" s="256"/>
      <c r="AL37" s="256"/>
      <c r="AM37" s="391" t="s">
        <v>50</v>
      </c>
      <c r="AN37" s="391"/>
      <c r="AO37" s="261" t="s">
        <v>670</v>
      </c>
      <c r="AP37" s="256"/>
      <c r="AQ37" s="256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5" customHeight="1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416" t="s">
        <v>52</v>
      </c>
      <c r="Q38" s="416"/>
      <c r="R38" s="416"/>
      <c r="S38" s="416"/>
      <c r="T38" s="416"/>
      <c r="U38" s="416"/>
      <c r="V38" s="416"/>
      <c r="W38" s="416"/>
      <c r="X38" s="416"/>
      <c r="Y38" s="418"/>
      <c r="Z38" s="475">
        <f>cct</f>
        <v>0</v>
      </c>
      <c r="AA38" s="433"/>
      <c r="AB38" s="433"/>
      <c r="AC38" s="433"/>
      <c r="AD38" s="433"/>
      <c r="AE38" s="433"/>
      <c r="AF38" s="433"/>
      <c r="AG38" s="433"/>
      <c r="AH38" s="433"/>
      <c r="AI38" s="434"/>
      <c r="AJ38" s="103"/>
      <c r="AK38" s="256"/>
      <c r="AL38" s="256"/>
      <c r="AM38" s="256"/>
      <c r="AN38" s="256"/>
      <c r="AO38" s="163">
        <v>15</v>
      </c>
      <c r="AP38" s="256"/>
      <c r="AQ38" s="256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5" x14ac:dyDescent="0.25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267"/>
      <c r="AK39" s="256"/>
      <c r="AL39" s="256"/>
      <c r="AM39" s="256"/>
      <c r="AN39" s="256"/>
      <c r="AO39" s="256"/>
      <c r="AP39" s="256"/>
      <c r="AQ39" s="256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</row>
    <row r="40" spans="1:54" ht="15" x14ac:dyDescent="0.25">
      <c r="A40" s="256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</row>
  </sheetData>
  <sheetProtection algorithmName="SHA-512" hashValue="544u1nA39ta7nI2Eks9i78YzaQuVkVeWZDk+u8oYJeLz7S9KyJxpuPiAdAVEoFB14y/TS/CFmFE+vFprHC5YhA==" saltValue="h7VlqTXu/ewxKgki2hg6gQ==" spinCount="100000" sheet="1" objects="1" scenarios="1" selectLockedCells="1"/>
  <mergeCells count="65">
    <mergeCell ref="A1:N1"/>
    <mergeCell ref="AD16:AF16"/>
    <mergeCell ref="AH16:AJ16"/>
    <mergeCell ref="AH14:AJ14"/>
    <mergeCell ref="R10:AA10"/>
    <mergeCell ref="B12:K12"/>
    <mergeCell ref="M12:AB12"/>
    <mergeCell ref="AD12:AF12"/>
    <mergeCell ref="M18:AB18"/>
    <mergeCell ref="AD18:AF18"/>
    <mergeCell ref="AH18:AJ18"/>
    <mergeCell ref="AM1:AO1"/>
    <mergeCell ref="A2:M2"/>
    <mergeCell ref="AG2:AO2"/>
    <mergeCell ref="C8:Q8"/>
    <mergeCell ref="AL16:AO16"/>
    <mergeCell ref="AL12:AO12"/>
    <mergeCell ref="C14:K14"/>
    <mergeCell ref="M14:AB14"/>
    <mergeCell ref="AD14:AF14"/>
    <mergeCell ref="AL14:AO14"/>
    <mergeCell ref="AH12:AJ12"/>
    <mergeCell ref="C16:K16"/>
    <mergeCell ref="M16:AB16"/>
    <mergeCell ref="AL18:AO18"/>
    <mergeCell ref="C24:K24"/>
    <mergeCell ref="M24:AB24"/>
    <mergeCell ref="AD24:AF24"/>
    <mergeCell ref="AH24:AJ24"/>
    <mergeCell ref="AL24:AO24"/>
    <mergeCell ref="C22:K22"/>
    <mergeCell ref="M22:AB22"/>
    <mergeCell ref="AD22:AF22"/>
    <mergeCell ref="AH22:AJ22"/>
    <mergeCell ref="AL20:AO20"/>
    <mergeCell ref="C20:K20"/>
    <mergeCell ref="M20:AB20"/>
    <mergeCell ref="AD20:AF20"/>
    <mergeCell ref="AH20:AJ20"/>
    <mergeCell ref="C18:K18"/>
    <mergeCell ref="C28:K28"/>
    <mergeCell ref="M28:AB28"/>
    <mergeCell ref="AD28:AF28"/>
    <mergeCell ref="AH28:AJ28"/>
    <mergeCell ref="AL22:AO22"/>
    <mergeCell ref="AL28:AO28"/>
    <mergeCell ref="C26:K26"/>
    <mergeCell ref="M26:AB26"/>
    <mergeCell ref="AD26:AF26"/>
    <mergeCell ref="AH26:AJ26"/>
    <mergeCell ref="AL26:AO26"/>
    <mergeCell ref="AL30:AO30"/>
    <mergeCell ref="M30:AB30"/>
    <mergeCell ref="C30:K30"/>
    <mergeCell ref="AM37:AN37"/>
    <mergeCell ref="P38:Y38"/>
    <mergeCell ref="Z38:AI38"/>
    <mergeCell ref="M32:AB32"/>
    <mergeCell ref="AD32:AF32"/>
    <mergeCell ref="AH32:AJ32"/>
    <mergeCell ref="AL32:AO32"/>
    <mergeCell ref="AB33:AF36"/>
    <mergeCell ref="AH33:AK36"/>
    <mergeCell ref="AD30:AF30"/>
    <mergeCell ref="AH30:AJ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V38"/>
  <sheetViews>
    <sheetView showGridLines="0" zoomScaleNormal="100" workbookViewId="0">
      <selection activeCell="AA12" sqref="AA12:AC12"/>
    </sheetView>
  </sheetViews>
  <sheetFormatPr baseColWidth="10" defaultColWidth="9.7109375" defaultRowHeight="13.5" customHeight="1" x14ac:dyDescent="0.2"/>
  <cols>
    <col min="1" max="1" width="52.42578125" style="249" customWidth="1"/>
    <col min="2" max="2" width="1.140625" style="249" customWidth="1"/>
    <col min="3" max="3" width="3.5703125" style="249" customWidth="1"/>
    <col min="4" max="5" width="3.85546875" style="249" customWidth="1"/>
    <col min="6" max="6" width="1.85546875" style="249" customWidth="1"/>
    <col min="7" max="7" width="2.7109375" style="249" customWidth="1"/>
    <col min="8" max="8" width="3.85546875" style="249" customWidth="1"/>
    <col min="9" max="11" width="2.7109375" style="249" customWidth="1"/>
    <col min="12" max="12" width="3.85546875" style="249" customWidth="1"/>
    <col min="13" max="16" width="2.7109375" style="249" customWidth="1"/>
    <col min="17" max="17" width="3.85546875" style="249" customWidth="1"/>
    <col min="18" max="21" width="2.7109375" style="249" customWidth="1"/>
    <col min="22" max="22" width="3.85546875" style="249" customWidth="1"/>
    <col min="23" max="25" width="2.7109375" style="249" customWidth="1"/>
    <col min="26" max="26" width="3.85546875" style="249" customWidth="1"/>
    <col min="27" max="27" width="2.7109375" style="249" customWidth="1"/>
    <col min="28" max="32" width="3.85546875" style="249" customWidth="1"/>
    <col min="33" max="255" width="12.140625" style="249" customWidth="1"/>
    <col min="256" max="16384" width="9.7109375" style="249"/>
  </cols>
  <sheetData>
    <row r="1" spans="1:256" ht="18" customHeight="1" x14ac:dyDescent="0.3">
      <c r="A1" s="292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132"/>
      <c r="O1" s="132"/>
      <c r="P1" s="132"/>
      <c r="Q1" s="132"/>
      <c r="R1" s="132"/>
      <c r="S1" s="274"/>
      <c r="T1" s="274"/>
      <c r="U1" s="274"/>
      <c r="V1" s="274"/>
      <c r="W1" s="274"/>
      <c r="X1" s="274"/>
      <c r="Y1" s="274"/>
      <c r="Z1" s="274"/>
      <c r="AA1" s="420" t="s">
        <v>33</v>
      </c>
      <c r="AB1" s="420"/>
      <c r="AC1" s="42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pans="1:256" ht="18" customHeight="1" x14ac:dyDescent="0.3">
      <c r="A2" s="290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421" t="s">
        <v>621</v>
      </c>
      <c r="V2" s="421"/>
      <c r="W2" s="421"/>
      <c r="X2" s="421"/>
      <c r="Y2" s="421"/>
      <c r="Z2" s="421"/>
      <c r="AA2" s="421"/>
      <c r="AB2" s="421"/>
      <c r="AC2" s="421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pans="1:256" ht="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68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</row>
    <row r="4" spans="1:256" s="143" customFormat="1" ht="15" x14ac:dyDescent="0.25">
      <c r="A4" s="141" t="s">
        <v>548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</row>
    <row r="5" spans="1:256" s="143" customFormat="1" ht="15" x14ac:dyDescent="0.25">
      <c r="A5" s="144" t="s">
        <v>436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</row>
    <row r="6" spans="1:256" s="143" customFormat="1" ht="11.25" customHeight="1" x14ac:dyDescent="0.25">
      <c r="B6" s="145"/>
      <c r="C6" s="145"/>
      <c r="D6" s="146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145"/>
      <c r="T6" s="145"/>
      <c r="U6" s="145"/>
      <c r="V6" s="145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</row>
    <row r="7" spans="1:256" s="143" customFormat="1" ht="15" x14ac:dyDescent="0.25">
      <c r="A7" s="147" t="s">
        <v>457</v>
      </c>
      <c r="B7" s="147"/>
      <c r="C7" s="147"/>
      <c r="D7" s="147"/>
      <c r="E7" s="147"/>
      <c r="F7" s="147"/>
      <c r="G7" s="148" t="s">
        <v>444</v>
      </c>
      <c r="I7" s="149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</row>
    <row r="8" spans="1:256" s="143" customFormat="1" ht="15" x14ac:dyDescent="0.25">
      <c r="A8" s="147" t="s">
        <v>549</v>
      </c>
      <c r="B8" s="147"/>
      <c r="C8" s="147"/>
      <c r="D8" s="152"/>
      <c r="E8" s="150"/>
      <c r="F8" s="150"/>
      <c r="G8" s="150" t="s">
        <v>445</v>
      </c>
      <c r="I8" s="149"/>
      <c r="J8" s="150"/>
      <c r="K8" s="150"/>
      <c r="L8" s="150"/>
      <c r="M8" s="150"/>
      <c r="N8" s="150"/>
      <c r="O8" s="150"/>
      <c r="P8" s="150"/>
      <c r="Q8" s="150"/>
      <c r="R8" s="150"/>
      <c r="S8" s="147"/>
      <c r="T8" s="147"/>
      <c r="U8" s="147"/>
      <c r="V8" s="147"/>
      <c r="W8" s="151"/>
      <c r="X8" s="151"/>
      <c r="Y8" s="151"/>
      <c r="Z8" s="151"/>
      <c r="AA8" s="151"/>
      <c r="AB8" s="151"/>
      <c r="AC8" s="151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  <c r="IT8" s="142"/>
      <c r="IU8" s="142"/>
      <c r="IV8" s="142"/>
    </row>
    <row r="9" spans="1:256" s="143" customFormat="1" ht="15" x14ac:dyDescent="0.25">
      <c r="A9" s="147" t="s">
        <v>622</v>
      </c>
      <c r="B9" s="147"/>
      <c r="C9" s="147"/>
      <c r="D9" s="147"/>
      <c r="E9" s="147"/>
      <c r="F9" s="147"/>
      <c r="G9" s="147" t="s">
        <v>446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51"/>
      <c r="X9" s="151"/>
      <c r="Y9" s="151"/>
      <c r="Z9" s="151"/>
      <c r="AA9" s="151"/>
      <c r="AB9" s="151"/>
      <c r="AC9" s="151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</row>
    <row r="10" spans="1:256" s="143" customFormat="1" ht="15" x14ac:dyDescent="0.2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51"/>
      <c r="X10" s="151"/>
      <c r="Y10" s="151"/>
      <c r="Z10" s="151"/>
      <c r="AA10" s="151"/>
      <c r="AB10" s="151"/>
      <c r="AC10" s="151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spans="1:256" s="143" customFormat="1" ht="15" x14ac:dyDescent="0.25">
      <c r="A11" s="147" t="s">
        <v>458</v>
      </c>
      <c r="B11" s="147"/>
      <c r="C11" s="147"/>
      <c r="D11" s="151"/>
      <c r="E11" s="151"/>
      <c r="F11" s="151"/>
      <c r="G11" s="151" t="s">
        <v>452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47"/>
      <c r="U11" s="147"/>
      <c r="V11" s="147"/>
      <c r="W11" s="151"/>
      <c r="X11" s="151"/>
      <c r="Y11" s="151"/>
      <c r="Z11" s="151"/>
      <c r="AA11" s="151"/>
      <c r="AB11" s="151"/>
      <c r="AC11" s="151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</row>
    <row r="12" spans="1:256" s="143" customFormat="1" ht="15" x14ac:dyDescent="0.25">
      <c r="A12" s="147" t="s">
        <v>437</v>
      </c>
      <c r="B12" s="153"/>
      <c r="C12" s="153"/>
      <c r="D12" s="150"/>
      <c r="E12" s="150"/>
      <c r="F12" s="150"/>
      <c r="G12" s="154" t="s">
        <v>628</v>
      </c>
      <c r="H12" s="147"/>
      <c r="I12" s="147"/>
      <c r="J12" s="150"/>
      <c r="K12" s="150"/>
      <c r="L12" s="151"/>
      <c r="M12" s="151"/>
      <c r="N12" s="150"/>
      <c r="O12" s="150"/>
      <c r="P12" s="147"/>
      <c r="Q12" s="147"/>
      <c r="R12" s="151"/>
      <c r="S12" s="151"/>
      <c r="T12" s="147"/>
      <c r="U12" s="147"/>
      <c r="V12" s="147"/>
      <c r="W12" s="151"/>
      <c r="X12" s="151"/>
      <c r="Y12" s="151"/>
      <c r="Z12" s="151"/>
      <c r="AA12" s="565"/>
      <c r="AB12" s="565"/>
      <c r="AC12" s="565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</row>
    <row r="13" spans="1:256" s="143" customFormat="1" ht="15" x14ac:dyDescent="0.25">
      <c r="A13" s="147"/>
      <c r="B13" s="153"/>
      <c r="C13" s="153"/>
      <c r="D13" s="153"/>
      <c r="E13" s="153"/>
      <c r="F13" s="153"/>
      <c r="G13" s="154" t="s">
        <v>447</v>
      </c>
      <c r="H13" s="147"/>
      <c r="I13" s="147"/>
      <c r="J13" s="153"/>
      <c r="K13" s="153"/>
      <c r="L13" s="151"/>
      <c r="M13" s="151"/>
      <c r="N13" s="153"/>
      <c r="O13" s="153"/>
      <c r="P13" s="147"/>
      <c r="Q13" s="147"/>
      <c r="R13" s="151"/>
      <c r="S13" s="151"/>
      <c r="T13" s="147"/>
      <c r="U13" s="147"/>
      <c r="V13" s="147"/>
      <c r="W13" s="151"/>
      <c r="X13" s="151"/>
      <c r="Y13" s="151"/>
      <c r="Z13" s="151"/>
      <c r="AA13" s="151"/>
      <c r="AB13" s="151"/>
      <c r="AC13" s="151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</row>
    <row r="14" spans="1:256" s="143" customFormat="1" ht="15" x14ac:dyDescent="0.25">
      <c r="A14" s="147" t="s">
        <v>459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51"/>
      <c r="X14" s="151"/>
      <c r="Y14" s="151"/>
      <c r="Z14" s="151"/>
      <c r="AA14" s="151"/>
      <c r="AB14" s="151"/>
      <c r="AC14" s="151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</row>
    <row r="15" spans="1:256" s="143" customFormat="1" ht="15" x14ac:dyDescent="0.25">
      <c r="A15" s="147" t="s">
        <v>438</v>
      </c>
      <c r="B15" s="147"/>
      <c r="C15" s="147"/>
      <c r="D15" s="147"/>
      <c r="E15" s="147"/>
      <c r="F15" s="147"/>
      <c r="G15" s="147" t="s">
        <v>453</v>
      </c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51"/>
      <c r="X15" s="151"/>
      <c r="Y15" s="151"/>
      <c r="Z15" s="151"/>
      <c r="AA15" s="565"/>
      <c r="AB15" s="565"/>
      <c r="AC15" s="565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42"/>
    </row>
    <row r="16" spans="1:256" s="143" customFormat="1" ht="15" x14ac:dyDescent="0.25">
      <c r="A16" s="147" t="s">
        <v>439</v>
      </c>
      <c r="B16" s="147"/>
      <c r="C16" s="147"/>
      <c r="D16" s="147"/>
      <c r="E16" s="147"/>
      <c r="F16" s="147"/>
      <c r="G16" s="147" t="s">
        <v>629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51"/>
      <c r="X16" s="151"/>
      <c r="Y16" s="151"/>
      <c r="Z16" s="151"/>
      <c r="AA16" s="151"/>
      <c r="AB16" s="151"/>
      <c r="AC16" s="151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42"/>
    </row>
    <row r="17" spans="1:256" s="143" customFormat="1" ht="15" x14ac:dyDescent="0.25">
      <c r="A17" s="147"/>
      <c r="B17" s="144"/>
      <c r="C17" s="560"/>
      <c r="D17" s="560"/>
      <c r="E17" s="560"/>
      <c r="F17" s="560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151"/>
      <c r="AC17" s="151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</row>
    <row r="18" spans="1:256" s="143" customFormat="1" ht="15" x14ac:dyDescent="0.25">
      <c r="A18" s="147" t="s">
        <v>460</v>
      </c>
      <c r="B18" s="147"/>
      <c r="C18" s="147"/>
      <c r="D18" s="561"/>
      <c r="E18" s="561"/>
      <c r="F18" s="155"/>
      <c r="G18" s="148" t="s">
        <v>448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1"/>
      <c r="AC18" s="151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  <c r="IT18" s="142"/>
      <c r="IU18" s="142"/>
      <c r="IV18" s="142"/>
    </row>
    <row r="19" spans="1:256" s="143" customFormat="1" ht="7.5" customHeight="1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51"/>
      <c r="X19" s="151"/>
      <c r="Y19" s="151"/>
      <c r="Z19" s="151"/>
      <c r="AA19" s="151"/>
      <c r="AB19" s="151"/>
      <c r="AC19" s="151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</row>
    <row r="20" spans="1:256" s="143" customFormat="1" ht="15" x14ac:dyDescent="0.25">
      <c r="A20" s="147" t="s">
        <v>461</v>
      </c>
      <c r="B20" s="147"/>
      <c r="C20" s="147"/>
      <c r="D20" s="147"/>
      <c r="E20" s="147"/>
      <c r="F20" s="147"/>
      <c r="G20" s="147" t="s">
        <v>454</v>
      </c>
      <c r="H20" s="156"/>
      <c r="I20" s="157"/>
      <c r="J20" s="157"/>
      <c r="K20" s="157"/>
      <c r="L20" s="152"/>
      <c r="M20" s="157"/>
      <c r="N20" s="157"/>
      <c r="O20" s="157"/>
      <c r="P20" s="157"/>
      <c r="Q20" s="156"/>
      <c r="R20" s="157"/>
      <c r="S20" s="157"/>
      <c r="T20" s="157"/>
      <c r="U20" s="157"/>
      <c r="V20" s="156"/>
      <c r="W20" s="157"/>
      <c r="X20" s="157"/>
      <c r="Y20" s="157"/>
      <c r="Z20" s="156"/>
      <c r="AA20" s="565"/>
      <c r="AB20" s="565"/>
      <c r="AC20" s="565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</row>
    <row r="21" spans="1:256" s="143" customFormat="1" ht="15" x14ac:dyDescent="0.25">
      <c r="A21" s="147"/>
      <c r="B21" s="147"/>
      <c r="C21" s="147"/>
      <c r="D21" s="147"/>
      <c r="E21" s="147"/>
      <c r="F21" s="147"/>
      <c r="G21" s="147" t="s">
        <v>632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1"/>
      <c r="AB21" s="151"/>
      <c r="AC21" s="151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</row>
    <row r="22" spans="1:256" s="143" customFormat="1" ht="15" x14ac:dyDescent="0.25">
      <c r="A22" s="147" t="s">
        <v>440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51"/>
      <c r="X22" s="151"/>
      <c r="Y22" s="151"/>
      <c r="Z22" s="151"/>
      <c r="AA22" s="151"/>
      <c r="AB22" s="151"/>
      <c r="AC22" s="151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</row>
    <row r="23" spans="1:256" s="143" customFormat="1" ht="15" x14ac:dyDescent="0.25">
      <c r="A23" s="147" t="s">
        <v>441</v>
      </c>
      <c r="B23" s="147"/>
      <c r="C23" s="147"/>
      <c r="D23" s="147"/>
      <c r="E23" s="147"/>
      <c r="F23" s="147"/>
      <c r="G23" s="148" t="s">
        <v>449</v>
      </c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51"/>
      <c r="X23" s="151"/>
      <c r="Y23" s="151"/>
      <c r="Z23" s="151"/>
      <c r="AA23" s="151"/>
      <c r="AB23" s="151"/>
      <c r="AC23" s="151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</row>
    <row r="24" spans="1:256" s="143" customFormat="1" ht="15" x14ac:dyDescent="0.25">
      <c r="A24" s="147" t="s">
        <v>630</v>
      </c>
      <c r="B24" s="147"/>
      <c r="C24" s="147"/>
      <c r="D24" s="147"/>
      <c r="E24" s="147"/>
      <c r="F24" s="150"/>
      <c r="G24" s="147"/>
      <c r="H24" s="150"/>
      <c r="I24" s="150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151"/>
      <c r="X24" s="151"/>
      <c r="Y24" s="151"/>
      <c r="Z24" s="151"/>
      <c r="AA24" s="151"/>
      <c r="AB24" s="151"/>
      <c r="AC24" s="151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</row>
    <row r="25" spans="1:256" s="143" customFormat="1" ht="15" x14ac:dyDescent="0.25">
      <c r="A25" s="147"/>
      <c r="B25" s="147"/>
      <c r="C25" s="147"/>
      <c r="D25" s="147"/>
      <c r="E25" s="147"/>
      <c r="F25" s="147"/>
      <c r="G25" s="147" t="s">
        <v>455</v>
      </c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51"/>
      <c r="X25" s="151"/>
      <c r="Y25" s="151"/>
      <c r="Z25" s="151"/>
      <c r="AA25" s="566"/>
      <c r="AB25" s="566"/>
      <c r="AC25" s="566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  <c r="IP25" s="142"/>
      <c r="IQ25" s="142"/>
      <c r="IR25" s="142"/>
      <c r="IS25" s="142"/>
      <c r="IT25" s="142"/>
      <c r="IU25" s="142"/>
      <c r="IV25" s="142"/>
    </row>
    <row r="26" spans="1:256" s="143" customFormat="1" ht="15" x14ac:dyDescent="0.25">
      <c r="A26" s="147"/>
      <c r="B26" s="147"/>
      <c r="C26" s="147"/>
      <c r="D26" s="147"/>
      <c r="E26" s="147"/>
      <c r="F26" s="147"/>
      <c r="G26" s="147" t="s">
        <v>631</v>
      </c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51"/>
      <c r="X26" s="151"/>
      <c r="Y26" s="151"/>
      <c r="Z26" s="151"/>
      <c r="AA26" s="151"/>
      <c r="AB26" s="151"/>
      <c r="AC26" s="151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</row>
    <row r="27" spans="1:256" s="143" customFormat="1" ht="15" x14ac:dyDescent="0.25">
      <c r="A27" s="147" t="s">
        <v>442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51"/>
      <c r="X27" s="151"/>
      <c r="Y27" s="151"/>
      <c r="Z27" s="151"/>
      <c r="AA27" s="151"/>
      <c r="AB27" s="151"/>
      <c r="AC27" s="151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</row>
    <row r="28" spans="1:256" s="143" customFormat="1" ht="15" x14ac:dyDescent="0.25">
      <c r="A28" s="147" t="s">
        <v>443</v>
      </c>
      <c r="B28" s="147"/>
      <c r="C28" s="147"/>
      <c r="D28" s="147"/>
      <c r="E28" s="147"/>
      <c r="F28" s="147"/>
      <c r="G28" s="147" t="s">
        <v>456</v>
      </c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51"/>
      <c r="X28" s="151"/>
      <c r="Y28" s="151"/>
      <c r="Z28" s="151"/>
      <c r="AA28" s="567"/>
      <c r="AB28" s="567"/>
      <c r="AC28" s="567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</row>
    <row r="29" spans="1:256" s="143" customFormat="1" ht="15" x14ac:dyDescent="0.25">
      <c r="A29" s="147"/>
      <c r="B29" s="147"/>
      <c r="C29" s="147"/>
      <c r="D29" s="147"/>
      <c r="E29" s="147"/>
      <c r="F29" s="147"/>
      <c r="G29" s="147" t="s">
        <v>633</v>
      </c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51"/>
      <c r="X29" s="151"/>
      <c r="Y29" s="151"/>
      <c r="Z29" s="151"/>
      <c r="AA29" s="151"/>
      <c r="AB29" s="151"/>
      <c r="AC29" s="151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2"/>
    </row>
    <row r="30" spans="1:256" s="143" customFormat="1" ht="9" customHeight="1" x14ac:dyDescent="0.2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51"/>
      <c r="X30" s="151"/>
      <c r="Y30" s="151"/>
      <c r="Z30" s="151"/>
      <c r="AA30" s="151"/>
      <c r="AB30" s="151"/>
      <c r="AC30" s="151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2"/>
      <c r="FX30" s="142"/>
      <c r="FY30" s="142"/>
      <c r="FZ30" s="142"/>
      <c r="GA30" s="142"/>
      <c r="GB30" s="142"/>
      <c r="GC30" s="142"/>
      <c r="GD30" s="142"/>
      <c r="GE30" s="142"/>
      <c r="GF30" s="142"/>
      <c r="GG30" s="142"/>
      <c r="GH30" s="142"/>
      <c r="GI30" s="142"/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142"/>
      <c r="HH30" s="142"/>
      <c r="HI30" s="142"/>
      <c r="HJ30" s="142"/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</row>
    <row r="31" spans="1:256" s="143" customFormat="1" ht="15" x14ac:dyDescent="0.25">
      <c r="A31" s="147"/>
      <c r="B31" s="147"/>
      <c r="C31" s="147"/>
      <c r="D31" s="147"/>
      <c r="E31" s="147"/>
      <c r="F31" s="147"/>
      <c r="G31" s="147" t="s">
        <v>597</v>
      </c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51"/>
      <c r="X31" s="151"/>
      <c r="Y31" s="151"/>
      <c r="Z31" s="158" t="s">
        <v>450</v>
      </c>
      <c r="AA31" s="209"/>
      <c r="AB31" s="158" t="s">
        <v>451</v>
      </c>
      <c r="AC31" s="245" t="s">
        <v>611</v>
      </c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42"/>
    </row>
    <row r="32" spans="1:256" ht="15" x14ac:dyDescent="0.25">
      <c r="A32" s="275"/>
      <c r="B32" s="275"/>
      <c r="C32" s="275"/>
      <c r="D32" s="275"/>
      <c r="E32" s="275"/>
      <c r="F32" s="275"/>
      <c r="G32" s="570" t="s">
        <v>595</v>
      </c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159"/>
      <c r="Y32" s="159"/>
      <c r="Z32" s="159"/>
      <c r="AA32" s="159"/>
      <c r="AB32" s="159"/>
      <c r="AC32" s="159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ht="15" x14ac:dyDescent="0.25">
      <c r="A33" s="275"/>
      <c r="B33" s="275"/>
      <c r="C33" s="275"/>
      <c r="D33" s="275"/>
      <c r="E33" s="275"/>
      <c r="F33" s="275"/>
      <c r="G33" s="168" t="s">
        <v>596</v>
      </c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59"/>
      <c r="Y33" s="159"/>
      <c r="Z33" s="159"/>
      <c r="AA33" s="571" t="s">
        <v>600</v>
      </c>
      <c r="AB33" s="571"/>
      <c r="AC33" s="571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ht="15" x14ac:dyDescent="0.25">
      <c r="A34" s="256"/>
      <c r="B34" s="256"/>
      <c r="C34" s="256"/>
      <c r="D34" s="256"/>
      <c r="E34" s="256"/>
      <c r="F34" s="256"/>
      <c r="G34" s="493" t="s">
        <v>634</v>
      </c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ht="15" x14ac:dyDescent="0.25">
      <c r="A35" s="256"/>
      <c r="B35" s="256"/>
      <c r="C35" s="256"/>
      <c r="D35" s="256"/>
      <c r="E35" s="256"/>
      <c r="F35" s="256"/>
      <c r="G35" s="493" t="s">
        <v>599</v>
      </c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30"/>
      <c r="Z35" s="30"/>
      <c r="AA35" s="244"/>
      <c r="AB35" s="244"/>
      <c r="AC35" s="244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ht="15" x14ac:dyDescent="0.25">
      <c r="A36" s="256"/>
      <c r="B36" s="291"/>
      <c r="C36" s="256"/>
      <c r="D36" s="256"/>
      <c r="E36" s="256"/>
      <c r="F36" s="256"/>
      <c r="G36" s="30" t="s">
        <v>598</v>
      </c>
      <c r="H36" s="30"/>
      <c r="I36" s="30"/>
      <c r="J36" s="30"/>
      <c r="K36" s="30"/>
      <c r="L36" s="30"/>
      <c r="M36" s="30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30"/>
      <c r="Y36" s="30"/>
      <c r="Z36" s="30"/>
      <c r="AA36" s="397" t="s">
        <v>50</v>
      </c>
      <c r="AB36" s="397"/>
      <c r="AC36" s="33" t="s">
        <v>671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15" customHeight="1" x14ac:dyDescent="0.25">
      <c r="A37" s="503" t="s">
        <v>52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4"/>
      <c r="N37" s="562">
        <f>cct</f>
        <v>0</v>
      </c>
      <c r="O37" s="563"/>
      <c r="P37" s="563"/>
      <c r="Q37" s="563"/>
      <c r="R37" s="563"/>
      <c r="S37" s="563"/>
      <c r="T37" s="563"/>
      <c r="U37" s="563"/>
      <c r="V37" s="563"/>
      <c r="W37" s="564"/>
      <c r="X37" s="42"/>
      <c r="Y37" s="30"/>
      <c r="Z37" s="30"/>
      <c r="AA37" s="30"/>
      <c r="AB37" s="30"/>
      <c r="AC37" s="28">
        <v>15</v>
      </c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ht="15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160"/>
      <c r="O38" s="160"/>
      <c r="P38" s="160"/>
      <c r="Q38" s="160"/>
      <c r="R38" s="160"/>
      <c r="S38" s="160"/>
      <c r="T38" s="160"/>
      <c r="U38" s="161"/>
      <c r="V38" s="162"/>
      <c r="W38" s="162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</sheetData>
  <sheetProtection algorithmName="SHA-512" hashValue="3qyC7ii1P6bGeR+qIsR5Z38+9ZGtiouTSSXjSQ5r4eHg7W+3/nE4AgihlTw7uddl39SWBlf8zaGc0SveDuGtog==" saltValue="pDDDZUd5zvx4Fw5C51Zf0w==" spinCount="100000" sheet="1" objects="1" scenarios="1" selectLockedCells="1"/>
  <mergeCells count="19">
    <mergeCell ref="N37:W37"/>
    <mergeCell ref="AA12:AC12"/>
    <mergeCell ref="AA15:AC15"/>
    <mergeCell ref="AA20:AC20"/>
    <mergeCell ref="AA25:AC25"/>
    <mergeCell ref="AA28:AC28"/>
    <mergeCell ref="J24:V24"/>
    <mergeCell ref="AA36:AB36"/>
    <mergeCell ref="G17:AA17"/>
    <mergeCell ref="A37:M37"/>
    <mergeCell ref="G32:W32"/>
    <mergeCell ref="G34:X34"/>
    <mergeCell ref="G35:X35"/>
    <mergeCell ref="AA33:AC33"/>
    <mergeCell ref="AA1:AC1"/>
    <mergeCell ref="U2:AC2"/>
    <mergeCell ref="E6:R6"/>
    <mergeCell ref="C17:F17"/>
    <mergeCell ref="D18:E1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M35"/>
  <sheetViews>
    <sheetView showGridLines="0" tabSelected="1" workbookViewId="0">
      <selection activeCell="B9" sqref="B9:AJ9"/>
    </sheetView>
  </sheetViews>
  <sheetFormatPr baseColWidth="10" defaultColWidth="12.140625" defaultRowHeight="13.5" customHeight="1" x14ac:dyDescent="0.2"/>
  <cols>
    <col min="1" max="38" width="3.85546875" style="249" customWidth="1"/>
    <col min="39" max="16384" width="12.140625" style="249"/>
  </cols>
  <sheetData>
    <row r="1" spans="1:38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8" customHeight="1" x14ac:dyDescent="0.3">
      <c r="A2" s="554" t="s">
        <v>32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274"/>
      <c r="N2" s="274"/>
      <c r="O2" s="274"/>
      <c r="P2" s="274"/>
      <c r="Q2" s="274"/>
      <c r="R2" s="274"/>
      <c r="S2" s="132"/>
      <c r="T2" s="132"/>
      <c r="U2" s="132"/>
      <c r="V2" s="132"/>
      <c r="W2" s="132"/>
      <c r="X2" s="274"/>
      <c r="Y2" s="36"/>
      <c r="Z2" s="36"/>
      <c r="AA2" s="274"/>
      <c r="AB2" s="274"/>
      <c r="AC2" s="274"/>
      <c r="AD2" s="274"/>
      <c r="AE2" s="274"/>
      <c r="AF2" s="274"/>
      <c r="AG2" s="274"/>
      <c r="AH2" s="274"/>
      <c r="AI2" s="426" t="s">
        <v>33</v>
      </c>
      <c r="AJ2" s="426"/>
      <c r="AK2" s="426"/>
      <c r="AL2" s="30"/>
    </row>
    <row r="3" spans="1:38" ht="18" customHeight="1" x14ac:dyDescent="0.3">
      <c r="A3" s="555" t="s">
        <v>34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274"/>
      <c r="M3" s="274"/>
      <c r="N3" s="274"/>
      <c r="O3" s="274"/>
      <c r="P3" s="274"/>
      <c r="Q3" s="274"/>
      <c r="R3" s="274"/>
      <c r="S3" s="132"/>
      <c r="T3" s="132"/>
      <c r="U3" s="132"/>
      <c r="V3" s="132"/>
      <c r="W3" s="132"/>
      <c r="X3" s="132"/>
      <c r="Y3" s="132"/>
      <c r="Z3" s="132"/>
      <c r="AA3" s="274"/>
      <c r="AB3" s="421" t="s">
        <v>621</v>
      </c>
      <c r="AC3" s="421"/>
      <c r="AD3" s="421"/>
      <c r="AE3" s="421"/>
      <c r="AF3" s="421"/>
      <c r="AG3" s="421"/>
      <c r="AH3" s="421"/>
      <c r="AI3" s="421"/>
      <c r="AJ3" s="421"/>
      <c r="AK3" s="421"/>
      <c r="AL3" s="30"/>
    </row>
    <row r="4" spans="1:38" ht="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38" s="30" customFormat="1" ht="15" x14ac:dyDescent="0.25">
      <c r="A5" s="256"/>
      <c r="B5" s="256"/>
      <c r="C5" s="256"/>
      <c r="D5" s="256"/>
      <c r="E5" s="256"/>
      <c r="F5" s="256"/>
      <c r="G5" s="256"/>
      <c r="H5" s="256"/>
    </row>
    <row r="6" spans="1:38" s="30" customFormat="1" ht="15" customHeight="1" x14ac:dyDescent="0.25">
      <c r="A6" s="256"/>
      <c r="B6" s="256"/>
      <c r="C6" s="423" t="s">
        <v>118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</row>
    <row r="7" spans="1:38" s="30" customFormat="1" ht="15" x14ac:dyDescent="0.25">
      <c r="A7" s="256"/>
      <c r="B7" s="256"/>
      <c r="C7" s="256"/>
      <c r="D7" s="256"/>
      <c r="E7" s="256"/>
      <c r="F7" s="256"/>
      <c r="G7" s="256"/>
      <c r="H7" s="256"/>
    </row>
    <row r="8" spans="1:38" s="30" customFormat="1" ht="21" customHeight="1" x14ac:dyDescent="0.25">
      <c r="A8" s="256"/>
      <c r="B8" s="575" t="s">
        <v>119</v>
      </c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  <c r="AJ8" s="575"/>
    </row>
    <row r="9" spans="1:38" s="30" customFormat="1" ht="21" customHeight="1" x14ac:dyDescent="0.25">
      <c r="A9" s="256"/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6"/>
      <c r="AJ9" s="576"/>
    </row>
    <row r="10" spans="1:38" s="30" customFormat="1" ht="21" customHeight="1" x14ac:dyDescent="0.25">
      <c r="A10" s="256"/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</row>
    <row r="11" spans="1:38" s="30" customFormat="1" ht="21" customHeight="1" x14ac:dyDescent="0.25">
      <c r="A11" s="256"/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</row>
    <row r="12" spans="1:38" s="30" customFormat="1" ht="21" customHeight="1" x14ac:dyDescent="0.25">
      <c r="A12" s="256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</row>
    <row r="13" spans="1:38" s="30" customFormat="1" ht="21" customHeight="1" x14ac:dyDescent="0.25">
      <c r="A13" s="256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</row>
    <row r="14" spans="1:38" s="30" customFormat="1" ht="21" customHeight="1" x14ac:dyDescent="0.25">
      <c r="A14" s="256"/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3"/>
      <c r="AJ14" s="573"/>
    </row>
    <row r="15" spans="1:38" s="30" customFormat="1" ht="21" customHeight="1" x14ac:dyDescent="0.25">
      <c r="A15" s="256"/>
      <c r="B15" s="160"/>
      <c r="C15" s="160"/>
      <c r="D15" s="160"/>
      <c r="E15" s="160"/>
      <c r="F15" s="160"/>
      <c r="G15" s="160"/>
      <c r="H15" s="160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</row>
    <row r="16" spans="1:38" s="30" customFormat="1" ht="19.5" customHeight="1" x14ac:dyDescent="0.25">
      <c r="A16" s="256"/>
      <c r="B16" s="256"/>
      <c r="C16" s="256"/>
      <c r="D16" s="256"/>
      <c r="E16" s="256"/>
      <c r="F16" s="256"/>
      <c r="G16" s="256"/>
      <c r="H16" s="256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574"/>
    </row>
    <row r="17" spans="1:39" s="30" customFormat="1" ht="15" x14ac:dyDescent="0.25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572" t="s">
        <v>120</v>
      </c>
      <c r="W17" s="572"/>
      <c r="X17" s="572"/>
      <c r="Y17" s="572"/>
      <c r="Z17" s="572"/>
      <c r="AA17" s="572"/>
      <c r="AB17" s="572"/>
      <c r="AC17" s="572"/>
      <c r="AD17" s="572"/>
      <c r="AE17" s="572"/>
      <c r="AF17" s="572"/>
      <c r="AG17" s="572"/>
      <c r="AH17" s="572"/>
      <c r="AI17" s="572"/>
      <c r="AJ17" s="572"/>
      <c r="AK17" s="256"/>
      <c r="AL17" s="256"/>
      <c r="AM17" s="256"/>
    </row>
    <row r="18" spans="1:39" s="30" customFormat="1" ht="15" x14ac:dyDescent="0.25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</row>
    <row r="19" spans="1:39" s="30" customFormat="1" ht="15" x14ac:dyDescent="0.25">
      <c r="A19" s="256"/>
      <c r="B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AK19" s="256"/>
      <c r="AL19" s="256"/>
      <c r="AM19" s="256"/>
    </row>
    <row r="20" spans="1:39" s="30" customFormat="1" ht="15" x14ac:dyDescent="0.25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256"/>
      <c r="AL20" s="256"/>
      <c r="AM20" s="256"/>
    </row>
    <row r="21" spans="1:39" s="30" customFormat="1" ht="15" x14ac:dyDescent="0.25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367" t="s">
        <v>663</v>
      </c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256"/>
      <c r="AL21" s="256"/>
      <c r="AM21" s="256"/>
    </row>
    <row r="22" spans="1:39" s="30" customFormat="1" ht="15" x14ac:dyDescent="0.25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</row>
    <row r="23" spans="1:39" s="30" customFormat="1" ht="15" x14ac:dyDescent="0.25"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</row>
    <row r="24" spans="1:39" s="30" customFormat="1" ht="15" x14ac:dyDescent="0.25">
      <c r="D24" s="25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56"/>
      <c r="Q24" s="256"/>
      <c r="R24" s="256"/>
      <c r="S24" s="256"/>
      <c r="T24" s="256"/>
      <c r="U24" s="256"/>
      <c r="V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</row>
    <row r="25" spans="1:39" s="30" customFormat="1" ht="15" x14ac:dyDescent="0.25">
      <c r="D25" s="25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56"/>
      <c r="Q25" s="256"/>
      <c r="R25" s="256"/>
      <c r="S25" s="256"/>
      <c r="T25" s="256"/>
      <c r="U25" s="256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256"/>
      <c r="AL25" s="256"/>
      <c r="AM25" s="256"/>
    </row>
    <row r="26" spans="1:39" s="30" customFormat="1" ht="15" x14ac:dyDescent="0.25">
      <c r="C26" s="256"/>
      <c r="D26" s="25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56"/>
      <c r="Q26" s="256"/>
      <c r="R26" s="256"/>
      <c r="S26" s="256"/>
      <c r="T26" s="256"/>
      <c r="U26" s="256"/>
      <c r="V26" s="572" t="s">
        <v>662</v>
      </c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72"/>
      <c r="AH26" s="572"/>
      <c r="AI26" s="572"/>
      <c r="AJ26" s="572"/>
      <c r="AK26" s="256"/>
      <c r="AL26" s="256"/>
      <c r="AM26" s="256"/>
    </row>
    <row r="27" spans="1:39" s="30" customFormat="1" ht="15" x14ac:dyDescent="0.25">
      <c r="D27" s="25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</row>
    <row r="28" spans="1:39" s="30" customFormat="1" ht="15" x14ac:dyDescent="0.25">
      <c r="D28" s="25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</row>
    <row r="29" spans="1:39" ht="15" x14ac:dyDescent="0.25">
      <c r="A29" s="30"/>
      <c r="B29" s="30"/>
      <c r="C29" s="30"/>
      <c r="D29" s="25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424" t="s">
        <v>22</v>
      </c>
      <c r="AB29" s="424"/>
      <c r="AC29" s="424"/>
      <c r="AD29" s="424"/>
      <c r="AE29" s="256"/>
      <c r="AF29" s="424" t="s">
        <v>23</v>
      </c>
      <c r="AG29" s="424"/>
      <c r="AH29" s="256"/>
      <c r="AI29" s="424" t="s">
        <v>24</v>
      </c>
      <c r="AJ29" s="424"/>
      <c r="AK29" s="256"/>
      <c r="AL29" s="256"/>
      <c r="AM29" s="279"/>
    </row>
    <row r="30" spans="1:39" ht="15" x14ac:dyDescent="0.25">
      <c r="A30" s="30"/>
      <c r="B30" s="30"/>
      <c r="C30" s="30"/>
      <c r="D30" s="256"/>
      <c r="E30" s="256"/>
      <c r="F30" s="256"/>
      <c r="G30" s="416" t="s">
        <v>121</v>
      </c>
      <c r="H30" s="416"/>
      <c r="I30" s="416"/>
      <c r="J30" s="416"/>
      <c r="K30" s="416"/>
      <c r="L30" s="416"/>
      <c r="M30" s="256"/>
      <c r="N30" s="256"/>
      <c r="O30" s="256"/>
      <c r="P30" s="256"/>
      <c r="Q30" s="256"/>
      <c r="R30" s="256"/>
      <c r="S30" s="256"/>
      <c r="T30" s="256"/>
      <c r="U30" s="256"/>
      <c r="V30" s="398" t="s">
        <v>122</v>
      </c>
      <c r="W30" s="398"/>
      <c r="X30" s="398"/>
      <c r="Y30" s="398"/>
      <c r="Z30" s="399"/>
      <c r="AA30" s="456"/>
      <c r="AB30" s="449"/>
      <c r="AC30" s="449"/>
      <c r="AD30" s="450"/>
      <c r="AE30" s="210"/>
      <c r="AF30" s="456"/>
      <c r="AG30" s="450"/>
      <c r="AH30" s="210"/>
      <c r="AI30" s="456"/>
      <c r="AJ30" s="450"/>
      <c r="AK30" s="174"/>
      <c r="AL30" s="256"/>
      <c r="AM30" s="279"/>
    </row>
    <row r="31" spans="1:39" ht="15" x14ac:dyDescent="0.25">
      <c r="A31" s="30"/>
      <c r="B31" s="30"/>
      <c r="C31" s="30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139"/>
      <c r="AB31" s="139"/>
      <c r="AC31" s="139"/>
      <c r="AD31" s="139"/>
      <c r="AE31" s="134"/>
      <c r="AF31" s="139"/>
      <c r="AG31" s="139"/>
      <c r="AH31" s="134"/>
      <c r="AI31" s="139"/>
      <c r="AJ31" s="139"/>
      <c r="AK31" s="256"/>
      <c r="AL31" s="256"/>
      <c r="AM31" s="279"/>
    </row>
    <row r="32" spans="1:39" ht="15" x14ac:dyDescent="0.25">
      <c r="A32" s="30"/>
      <c r="B32" s="30"/>
      <c r="C32" s="30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79"/>
    </row>
    <row r="33" spans="1:39" ht="15" x14ac:dyDescent="0.25">
      <c r="A33" s="30"/>
      <c r="B33" s="30"/>
      <c r="C33" s="30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391" t="s">
        <v>50</v>
      </c>
      <c r="AJ33" s="391"/>
      <c r="AK33" s="261">
        <v>15</v>
      </c>
      <c r="AL33" s="256"/>
      <c r="AM33" s="279"/>
    </row>
    <row r="34" spans="1:39" ht="15" x14ac:dyDescent="0.25">
      <c r="A34" s="30"/>
      <c r="B34" s="30"/>
      <c r="C34" s="30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163">
        <v>15</v>
      </c>
      <c r="AL34" s="256"/>
      <c r="AM34" s="279"/>
    </row>
    <row r="35" spans="1:39" ht="13.5" customHeight="1" x14ac:dyDescent="0.2"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</row>
  </sheetData>
  <sheetProtection algorithmName="SHA-512" hashValue="4gUSYCNpvdiJh2PWg6oATVwdSnN1Lw3T1VHDGMDIVO7X4hlPudxu6iwSkV+NiroD6t7/kRPikZhm8T8gD6k/FA==" saltValue="5nlfvKd4SkGvCVCEr8BcGw==" spinCount="100000" sheet="1" objects="1" scenarios="1" selectLockedCells="1"/>
  <mergeCells count="26">
    <mergeCell ref="A2:L2"/>
    <mergeCell ref="AI2:AK2"/>
    <mergeCell ref="A3:K3"/>
    <mergeCell ref="AB3:AK3"/>
    <mergeCell ref="C6:T6"/>
    <mergeCell ref="B14:AJ14"/>
    <mergeCell ref="V20:AJ20"/>
    <mergeCell ref="V25:AJ25"/>
    <mergeCell ref="B8:AJ8"/>
    <mergeCell ref="B9:AJ9"/>
    <mergeCell ref="B10:AJ10"/>
    <mergeCell ref="B11:AJ11"/>
    <mergeCell ref="B12:AJ12"/>
    <mergeCell ref="B13:AJ13"/>
    <mergeCell ref="V16:AJ16"/>
    <mergeCell ref="V17:AJ17"/>
    <mergeCell ref="G30:L30"/>
    <mergeCell ref="V30:Z30"/>
    <mergeCell ref="AA30:AD30"/>
    <mergeCell ref="AF30:AG30"/>
    <mergeCell ref="AI30:AJ30"/>
    <mergeCell ref="AI33:AJ33"/>
    <mergeCell ref="V26:AJ26"/>
    <mergeCell ref="AA29:AD29"/>
    <mergeCell ref="AF29:AG29"/>
    <mergeCell ref="AI29:AJ2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GK5"/>
  <sheetViews>
    <sheetView workbookViewId="0"/>
  </sheetViews>
  <sheetFormatPr baseColWidth="10" defaultColWidth="12.140625" defaultRowHeight="13.5" customHeight="1" x14ac:dyDescent="0.2"/>
  <cols>
    <col min="1" max="13" width="12.140625" style="249"/>
    <col min="14" max="14" width="31.28515625" style="249" customWidth="1"/>
    <col min="15" max="17" width="12.140625" style="249"/>
    <col min="18" max="18" width="12.140625" style="249" customWidth="1"/>
    <col min="19" max="19" width="13.7109375" style="249" bestFit="1" customWidth="1"/>
    <col min="20" max="20" width="16.85546875" style="249" customWidth="1"/>
    <col min="21" max="45" width="12.140625" style="249"/>
    <col min="46" max="46" width="12.28515625" style="249" bestFit="1" customWidth="1"/>
    <col min="47" max="53" width="12.140625" style="249"/>
    <col min="54" max="54" width="17.140625" style="249" customWidth="1"/>
    <col min="55" max="55" width="17.5703125" style="249" customWidth="1"/>
    <col min="56" max="56" width="23.85546875" style="249" bestFit="1" customWidth="1"/>
    <col min="57" max="85" width="12.140625" style="249"/>
    <col min="86" max="86" width="14.140625" style="249" customWidth="1"/>
    <col min="87" max="89" width="12.140625" style="249"/>
    <col min="90" max="90" width="15.85546875" style="249" bestFit="1" customWidth="1"/>
    <col min="91" max="95" width="12.140625" style="249"/>
    <col min="96" max="96" width="14.7109375" style="249" bestFit="1" customWidth="1"/>
    <col min="97" max="98" width="12.140625" style="249"/>
    <col min="99" max="99" width="14.28515625" style="249" customWidth="1"/>
    <col min="100" max="100" width="19.140625" style="249" bestFit="1" customWidth="1"/>
    <col min="101" max="112" width="12.140625" style="249"/>
    <col min="113" max="113" width="13.85546875" style="249" bestFit="1" customWidth="1"/>
    <col min="114" max="115" width="12.140625" style="249"/>
    <col min="116" max="116" width="13.28515625" style="249" bestFit="1" customWidth="1"/>
    <col min="117" max="117" width="14.5703125" style="249" bestFit="1" customWidth="1"/>
    <col min="118" max="118" width="15.140625" style="249" bestFit="1" customWidth="1"/>
    <col min="119" max="119" width="23" style="249" bestFit="1" customWidth="1"/>
    <col min="120" max="120" width="23.5703125" style="249" bestFit="1" customWidth="1"/>
    <col min="121" max="121" width="19.85546875" style="249" customWidth="1"/>
    <col min="122" max="122" width="21.42578125" style="249" customWidth="1"/>
    <col min="123" max="123" width="16.5703125" style="249" customWidth="1"/>
    <col min="124" max="124" width="18.140625" style="249" customWidth="1"/>
    <col min="125" max="125" width="15.140625" style="249" bestFit="1" customWidth="1"/>
    <col min="126" max="126" width="16.42578125" style="249" customWidth="1"/>
    <col min="127" max="127" width="17.140625" style="249" customWidth="1"/>
    <col min="128" max="128" width="20.28515625" style="249" bestFit="1" customWidth="1"/>
    <col min="129" max="129" width="20.140625" style="249" customWidth="1"/>
    <col min="130" max="130" width="19.28515625" style="249" bestFit="1" customWidth="1"/>
    <col min="131" max="131" width="19" style="249" customWidth="1"/>
    <col min="132" max="132" width="16.7109375" style="249" customWidth="1"/>
    <col min="133" max="133" width="19.28515625" style="249" bestFit="1" customWidth="1"/>
    <col min="134" max="135" width="13.28515625" style="249" bestFit="1" customWidth="1"/>
    <col min="136" max="136" width="11.5703125" style="249" customWidth="1"/>
    <col min="137" max="139" width="13.28515625" style="249" bestFit="1" customWidth="1"/>
    <col min="140" max="140" width="15.140625" style="249" bestFit="1" customWidth="1"/>
    <col min="141" max="141" width="13.28515625" style="249" bestFit="1" customWidth="1"/>
    <col min="142" max="142" width="14.85546875" style="249" bestFit="1" customWidth="1"/>
    <col min="143" max="143" width="13.85546875" style="249" bestFit="1" customWidth="1"/>
    <col min="144" max="144" width="12.140625" style="249"/>
    <col min="145" max="145" width="15.85546875" style="249" customWidth="1"/>
    <col min="146" max="146" width="15.140625" style="249" customWidth="1"/>
    <col min="147" max="147" width="14.5703125" style="249" bestFit="1" customWidth="1"/>
    <col min="148" max="148" width="15.140625" style="249" bestFit="1" customWidth="1"/>
    <col min="149" max="149" width="16.7109375" style="249" bestFit="1" customWidth="1"/>
    <col min="150" max="150" width="13.140625" style="249" bestFit="1" customWidth="1"/>
    <col min="151" max="152" width="13.5703125" style="249" bestFit="1" customWidth="1"/>
    <col min="153" max="155" width="12.140625" style="249"/>
    <col min="156" max="156" width="14.5703125" style="249" bestFit="1" customWidth="1"/>
    <col min="157" max="157" width="15.140625" style="249" bestFit="1" customWidth="1"/>
    <col min="158" max="158" width="23" style="249" bestFit="1" customWidth="1"/>
    <col min="159" max="159" width="23.5703125" style="249" bestFit="1" customWidth="1"/>
    <col min="160" max="160" width="21.5703125" style="249" customWidth="1"/>
    <col min="161" max="161" width="19.28515625" style="249" customWidth="1"/>
    <col min="162" max="162" width="22.140625" style="249" customWidth="1"/>
    <col min="163" max="163" width="19.5703125" style="249" customWidth="1"/>
    <col min="164" max="164" width="16.42578125" style="249" bestFit="1" customWidth="1"/>
    <col min="165" max="165" width="15.85546875" style="249" bestFit="1" customWidth="1"/>
    <col min="166" max="166" width="23" style="249" customWidth="1"/>
    <col min="167" max="167" width="22.140625" style="249" customWidth="1"/>
    <col min="168" max="168" width="26.5703125" style="249" customWidth="1"/>
    <col min="169" max="169" width="29.28515625" style="249" customWidth="1"/>
    <col min="170" max="170" width="31.7109375" style="249" customWidth="1"/>
    <col min="171" max="171" width="22.85546875" style="249" customWidth="1"/>
    <col min="172" max="172" width="31.5703125" style="249" customWidth="1"/>
    <col min="173" max="173" width="25.42578125" style="249" customWidth="1"/>
    <col min="174" max="175" width="25.85546875" style="249" customWidth="1"/>
    <col min="176" max="179" width="12.140625" style="249"/>
    <col min="180" max="180" width="13.140625" style="249" bestFit="1" customWidth="1"/>
    <col min="181" max="181" width="18.28515625" style="249" bestFit="1" customWidth="1"/>
    <col min="182" max="182" width="13.28515625" style="249" bestFit="1" customWidth="1"/>
    <col min="183" max="183" width="21.42578125" style="249" bestFit="1" customWidth="1"/>
    <col min="184" max="184" width="16.5703125" style="249" bestFit="1" customWidth="1"/>
    <col min="185" max="16384" width="12.140625" style="249"/>
  </cols>
  <sheetData>
    <row r="1" spans="1:193" s="279" customFormat="1" ht="13.5" customHeight="1" x14ac:dyDescent="0.2">
      <c r="A1" s="211" t="s">
        <v>123</v>
      </c>
      <c r="B1" s="211" t="s">
        <v>124</v>
      </c>
      <c r="C1" s="212" t="s">
        <v>125</v>
      </c>
      <c r="D1" s="212" t="s">
        <v>126</v>
      </c>
      <c r="E1" s="212" t="s">
        <v>127</v>
      </c>
      <c r="F1" s="212" t="s">
        <v>128</v>
      </c>
      <c r="G1" s="212" t="s">
        <v>129</v>
      </c>
      <c r="H1" s="212" t="s">
        <v>130</v>
      </c>
      <c r="I1" s="212" t="s">
        <v>131</v>
      </c>
      <c r="J1" s="212" t="s">
        <v>132</v>
      </c>
      <c r="K1" s="212" t="s">
        <v>133</v>
      </c>
      <c r="L1" s="212" t="s">
        <v>134</v>
      </c>
      <c r="M1" s="212" t="s">
        <v>135</v>
      </c>
      <c r="N1" s="247" t="s">
        <v>620</v>
      </c>
      <c r="O1" s="212" t="s">
        <v>136</v>
      </c>
      <c r="P1" s="212" t="s">
        <v>137</v>
      </c>
      <c r="Q1" s="212" t="s">
        <v>138</v>
      </c>
      <c r="R1" s="212" t="s">
        <v>139</v>
      </c>
      <c r="S1" s="212" t="s">
        <v>140</v>
      </c>
      <c r="T1" s="212" t="s">
        <v>141</v>
      </c>
      <c r="U1" s="212" t="s">
        <v>142</v>
      </c>
      <c r="V1" s="212" t="s">
        <v>143</v>
      </c>
      <c r="W1" s="212" t="s">
        <v>144</v>
      </c>
      <c r="X1" s="212" t="s">
        <v>145</v>
      </c>
      <c r="Y1" s="212" t="s">
        <v>146</v>
      </c>
      <c r="Z1" s="212" t="s">
        <v>147</v>
      </c>
      <c r="AA1" s="211" t="s">
        <v>148</v>
      </c>
      <c r="AB1" s="211" t="s">
        <v>149</v>
      </c>
      <c r="AC1" s="211" t="s">
        <v>150</v>
      </c>
      <c r="AD1" s="211" t="s">
        <v>151</v>
      </c>
      <c r="AE1" s="211" t="s">
        <v>152</v>
      </c>
      <c r="AF1" s="211" t="s">
        <v>153</v>
      </c>
      <c r="AG1" s="211" t="s">
        <v>154</v>
      </c>
      <c r="AH1" s="211" t="s">
        <v>155</v>
      </c>
      <c r="AI1" s="211" t="s">
        <v>156</v>
      </c>
      <c r="AJ1" s="211" t="s">
        <v>157</v>
      </c>
      <c r="AK1" s="211" t="s">
        <v>158</v>
      </c>
      <c r="AL1" s="211" t="s">
        <v>159</v>
      </c>
      <c r="AM1" s="211" t="s">
        <v>160</v>
      </c>
      <c r="AN1" s="211" t="s">
        <v>161</v>
      </c>
      <c r="AO1" s="211" t="s">
        <v>162</v>
      </c>
      <c r="AP1" s="211" t="s">
        <v>163</v>
      </c>
      <c r="AQ1" s="211" t="s">
        <v>164</v>
      </c>
      <c r="AR1" s="211" t="s">
        <v>165</v>
      </c>
      <c r="AS1" s="211" t="s">
        <v>166</v>
      </c>
      <c r="AT1" s="211" t="s">
        <v>167</v>
      </c>
      <c r="AU1" s="211" t="s">
        <v>168</v>
      </c>
      <c r="AV1" s="211" t="s">
        <v>169</v>
      </c>
      <c r="AW1" s="211" t="s">
        <v>170</v>
      </c>
      <c r="AX1" s="211" t="s">
        <v>171</v>
      </c>
      <c r="AY1" s="211" t="s">
        <v>172</v>
      </c>
      <c r="AZ1" s="211" t="s">
        <v>173</v>
      </c>
      <c r="BA1" s="211" t="s">
        <v>174</v>
      </c>
      <c r="BB1" s="211" t="s">
        <v>175</v>
      </c>
      <c r="BC1" s="211" t="s">
        <v>176</v>
      </c>
      <c r="BD1" s="211" t="s">
        <v>177</v>
      </c>
      <c r="BE1" s="211" t="s">
        <v>178</v>
      </c>
      <c r="BF1" s="211" t="s">
        <v>179</v>
      </c>
      <c r="BG1" s="211" t="s">
        <v>180</v>
      </c>
      <c r="BH1" s="211" t="s">
        <v>181</v>
      </c>
      <c r="BI1" s="211" t="s">
        <v>182</v>
      </c>
      <c r="BJ1" s="211" t="s">
        <v>183</v>
      </c>
      <c r="BK1" s="211" t="s">
        <v>184</v>
      </c>
      <c r="BL1" s="211" t="s">
        <v>185</v>
      </c>
      <c r="BM1" s="211" t="s">
        <v>186</v>
      </c>
      <c r="BN1" s="211" t="s">
        <v>187</v>
      </c>
      <c r="BO1" s="211" t="s">
        <v>188</v>
      </c>
      <c r="BP1" s="211" t="s">
        <v>189</v>
      </c>
      <c r="BQ1" s="211" t="s">
        <v>190</v>
      </c>
      <c r="BR1" s="211" t="s">
        <v>191</v>
      </c>
      <c r="BS1" s="211" t="s">
        <v>192</v>
      </c>
      <c r="BT1" s="211" t="s">
        <v>193</v>
      </c>
      <c r="BU1" s="211" t="s">
        <v>194</v>
      </c>
      <c r="BV1" s="211" t="s">
        <v>195</v>
      </c>
      <c r="BW1" s="211" t="s">
        <v>196</v>
      </c>
      <c r="BX1" s="211" t="s">
        <v>197</v>
      </c>
      <c r="BY1" s="211" t="s">
        <v>198</v>
      </c>
      <c r="BZ1" s="211" t="s">
        <v>199</v>
      </c>
      <c r="CA1" s="211" t="s">
        <v>200</v>
      </c>
      <c r="CB1" s="211" t="s">
        <v>201</v>
      </c>
      <c r="CC1" s="211" t="s">
        <v>202</v>
      </c>
      <c r="CD1" s="211" t="s">
        <v>203</v>
      </c>
      <c r="CE1" s="211" t="s">
        <v>204</v>
      </c>
      <c r="CF1" s="211" t="s">
        <v>205</v>
      </c>
      <c r="CG1" s="211" t="s">
        <v>206</v>
      </c>
      <c r="CH1" s="211" t="s">
        <v>207</v>
      </c>
      <c r="CI1" s="211" t="s">
        <v>208</v>
      </c>
      <c r="CJ1" s="211" t="s">
        <v>209</v>
      </c>
      <c r="CK1" s="211" t="s">
        <v>210</v>
      </c>
      <c r="CL1" s="211" t="s">
        <v>211</v>
      </c>
      <c r="CM1" s="211" t="s">
        <v>212</v>
      </c>
      <c r="CN1" s="211" t="s">
        <v>213</v>
      </c>
      <c r="CO1" s="211" t="s">
        <v>214</v>
      </c>
      <c r="CP1" s="211" t="s">
        <v>215</v>
      </c>
      <c r="CQ1" s="211" t="s">
        <v>216</v>
      </c>
      <c r="CR1" s="211" t="s">
        <v>217</v>
      </c>
      <c r="CS1" s="211" t="s">
        <v>218</v>
      </c>
      <c r="CT1" s="211" t="s">
        <v>219</v>
      </c>
      <c r="CU1" s="211" t="s">
        <v>220</v>
      </c>
      <c r="CV1" s="211" t="s">
        <v>221</v>
      </c>
      <c r="CW1" s="211" t="s">
        <v>222</v>
      </c>
      <c r="CX1" s="211" t="s">
        <v>223</v>
      </c>
      <c r="CY1" s="211" t="s">
        <v>224</v>
      </c>
      <c r="CZ1" s="211" t="s">
        <v>225</v>
      </c>
      <c r="DA1" s="211" t="s">
        <v>226</v>
      </c>
      <c r="DB1" s="211" t="s">
        <v>227</v>
      </c>
      <c r="DC1" s="211" t="s">
        <v>228</v>
      </c>
      <c r="DD1" s="211" t="s">
        <v>229</v>
      </c>
      <c r="DE1" s="211" t="s">
        <v>230</v>
      </c>
      <c r="DF1" s="211" t="s">
        <v>231</v>
      </c>
      <c r="DG1" s="211" t="s">
        <v>232</v>
      </c>
      <c r="DH1" s="211" t="s">
        <v>233</v>
      </c>
      <c r="DI1" s="211" t="s">
        <v>234</v>
      </c>
      <c r="DJ1" s="211" t="s">
        <v>235</v>
      </c>
      <c r="DK1" s="211" t="s">
        <v>236</v>
      </c>
      <c r="DL1" s="211" t="s">
        <v>237</v>
      </c>
      <c r="DM1" s="211" t="s">
        <v>238</v>
      </c>
      <c r="DN1" s="211" t="s">
        <v>239</v>
      </c>
      <c r="DO1" s="211" t="s">
        <v>240</v>
      </c>
      <c r="DP1" s="211" t="s">
        <v>241</v>
      </c>
      <c r="DQ1" s="211" t="s">
        <v>242</v>
      </c>
      <c r="DR1" s="211" t="s">
        <v>243</v>
      </c>
      <c r="DS1" s="211" t="s">
        <v>244</v>
      </c>
      <c r="DT1" s="211" t="s">
        <v>245</v>
      </c>
      <c r="DU1" s="211" t="s">
        <v>246</v>
      </c>
      <c r="DV1" s="211" t="s">
        <v>247</v>
      </c>
      <c r="DW1" s="211" t="s">
        <v>248</v>
      </c>
      <c r="DX1" s="211" t="s">
        <v>249</v>
      </c>
      <c r="DY1" s="211" t="s">
        <v>250</v>
      </c>
      <c r="DZ1" s="211" t="s">
        <v>251</v>
      </c>
      <c r="EA1" s="211" t="s">
        <v>252</v>
      </c>
      <c r="EB1" s="211" t="s">
        <v>253</v>
      </c>
      <c r="EC1" s="211" t="s">
        <v>254</v>
      </c>
      <c r="ED1" s="211" t="s">
        <v>255</v>
      </c>
      <c r="EE1" s="211" t="s">
        <v>256</v>
      </c>
      <c r="EF1" s="211" t="s">
        <v>257</v>
      </c>
      <c r="EG1" s="211" t="s">
        <v>258</v>
      </c>
      <c r="EH1" s="211" t="s">
        <v>259</v>
      </c>
      <c r="EI1" s="211" t="s">
        <v>260</v>
      </c>
      <c r="EJ1" s="211" t="s">
        <v>261</v>
      </c>
      <c r="EK1" s="211" t="s">
        <v>262</v>
      </c>
      <c r="EL1" s="211" t="s">
        <v>263</v>
      </c>
      <c r="EM1" s="211" t="s">
        <v>264</v>
      </c>
      <c r="EN1" s="211" t="s">
        <v>265</v>
      </c>
      <c r="EO1" s="211" t="s">
        <v>266</v>
      </c>
      <c r="EP1" s="211" t="s">
        <v>267</v>
      </c>
      <c r="EQ1" s="211" t="s">
        <v>268</v>
      </c>
      <c r="ER1" s="211" t="s">
        <v>269</v>
      </c>
      <c r="ES1" s="211" t="s">
        <v>270</v>
      </c>
      <c r="ET1" s="211" t="s">
        <v>271</v>
      </c>
      <c r="EU1" s="211" t="s">
        <v>272</v>
      </c>
      <c r="EV1" s="211" t="s">
        <v>273</v>
      </c>
      <c r="EW1" s="211" t="s">
        <v>274</v>
      </c>
      <c r="EX1" s="211" t="s">
        <v>275</v>
      </c>
      <c r="EY1" s="211" t="s">
        <v>276</v>
      </c>
      <c r="EZ1" s="211" t="s">
        <v>277</v>
      </c>
      <c r="FA1" s="211" t="s">
        <v>278</v>
      </c>
      <c r="FB1" s="211" t="s">
        <v>279</v>
      </c>
      <c r="FC1" s="211" t="s">
        <v>280</v>
      </c>
      <c r="FD1" s="212" t="s">
        <v>281</v>
      </c>
      <c r="FE1" s="212" t="s">
        <v>282</v>
      </c>
    </row>
    <row r="2" spans="1:193" ht="15" x14ac:dyDescent="0.25">
      <c r="A2" s="30">
        <f>cct</f>
        <v>0</v>
      </c>
      <c r="B2" s="30">
        <f>turno</f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30"/>
      <c r="R2" s="30"/>
      <c r="S2" s="30"/>
      <c r="T2" s="30"/>
      <c r="U2" s="30"/>
      <c r="V2" s="30"/>
      <c r="W2" s="30"/>
      <c r="X2" s="30"/>
      <c r="Y2" s="30"/>
      <c r="Z2" s="30"/>
      <c r="AA2" s="30">
        <f>gpo_1</f>
        <v>0</v>
      </c>
      <c r="AB2" s="30">
        <f>gpo_2</f>
        <v>0</v>
      </c>
      <c r="AC2" s="30">
        <f>gpo_3</f>
        <v>0</v>
      </c>
      <c r="AD2" s="30">
        <f>alu1hni14</f>
        <v>0</v>
      </c>
      <c r="AE2" s="30">
        <f>alu1hni15</f>
        <v>0</v>
      </c>
      <c r="AF2" s="30">
        <f>alu1hni16</f>
        <v>0</v>
      </c>
      <c r="AG2" s="30">
        <f>alu1hni17</f>
        <v>0</v>
      </c>
      <c r="AH2" s="30">
        <f>alu1hni18</f>
        <v>0</v>
      </c>
      <c r="AI2" s="30">
        <f>alu1hni19</f>
        <v>0</v>
      </c>
      <c r="AJ2" s="30">
        <f>alu1hni20</f>
        <v>0</v>
      </c>
      <c r="AK2" s="30">
        <f>alu1hni21</f>
        <v>0</v>
      </c>
      <c r="AL2" s="30">
        <f>alu1hni22</f>
        <v>0</v>
      </c>
      <c r="AM2" s="30">
        <f>alu1hni23</f>
        <v>0</v>
      </c>
      <c r="AN2" s="30">
        <f>alu1hni24</f>
        <v>0</v>
      </c>
      <c r="AO2" s="30">
        <f>alu1hni25</f>
        <v>0</v>
      </c>
      <c r="AP2" s="30">
        <f>alu1hr15</f>
        <v>0</v>
      </c>
      <c r="AQ2" s="30">
        <f>alu1hr16</f>
        <v>0</v>
      </c>
      <c r="AR2" s="30">
        <f>alu1hr17</f>
        <v>0</v>
      </c>
      <c r="AS2" s="30">
        <f>alu1hr18</f>
        <v>0</v>
      </c>
      <c r="AT2" s="30">
        <f>alu1hr19</f>
        <v>0</v>
      </c>
      <c r="AU2" s="30">
        <f>alu1hr20</f>
        <v>0</v>
      </c>
      <c r="AV2" s="30">
        <f>alu1hr21</f>
        <v>0</v>
      </c>
      <c r="AW2" s="30">
        <f>alu1hr22</f>
        <v>0</v>
      </c>
      <c r="AX2" s="30">
        <f>alu1hr23</f>
        <v>0</v>
      </c>
      <c r="AY2" s="30">
        <f>alu1hr24</f>
        <v>0</v>
      </c>
      <c r="AZ2" s="30">
        <f>alu1hr25</f>
        <v>0</v>
      </c>
      <c r="BA2" s="30">
        <f>alu1mni14</f>
        <v>0</v>
      </c>
      <c r="BB2" s="30">
        <f>alu1mni15</f>
        <v>0</v>
      </c>
      <c r="BC2" s="30">
        <f>alu1mni16</f>
        <v>0</v>
      </c>
      <c r="BD2" s="30">
        <f>alu1mni17</f>
        <v>0</v>
      </c>
      <c r="BE2" s="30">
        <f>alu1mni18</f>
        <v>0</v>
      </c>
      <c r="BF2" s="30">
        <f>alu1mni19</f>
        <v>0</v>
      </c>
      <c r="BG2" s="30">
        <f>alu1mni20</f>
        <v>0</v>
      </c>
      <c r="BH2" s="30">
        <f>alu1mni21</f>
        <v>0</v>
      </c>
      <c r="BI2" s="30">
        <f>alu1mni22</f>
        <v>0</v>
      </c>
      <c r="BJ2" s="30">
        <f>alu1mni23</f>
        <v>0</v>
      </c>
      <c r="BK2" s="30">
        <f>alu1mni24</f>
        <v>0</v>
      </c>
      <c r="BL2" s="30">
        <f>alu1mni25</f>
        <v>0</v>
      </c>
      <c r="BM2" s="30">
        <f>alu1mr15</f>
        <v>0</v>
      </c>
      <c r="BN2" s="30">
        <f>alu1mr16</f>
        <v>0</v>
      </c>
      <c r="BO2" s="30">
        <f>alu1mr17</f>
        <v>0</v>
      </c>
      <c r="BP2" s="30">
        <f>alu1mr18</f>
        <v>0</v>
      </c>
      <c r="BQ2" s="30">
        <f>alu1mr19</f>
        <v>0</v>
      </c>
      <c r="BR2" s="30">
        <f>alu1mr20</f>
        <v>0</v>
      </c>
      <c r="BS2" s="30">
        <f>alu1mr21</f>
        <v>0</v>
      </c>
      <c r="BT2" s="30">
        <f>alu1mr22</f>
        <v>0</v>
      </c>
      <c r="BU2" s="30">
        <f>alu1mr23</f>
        <v>0</v>
      </c>
      <c r="BV2" s="30">
        <f>alu1mr24</f>
        <v>0</v>
      </c>
      <c r="BW2" s="30">
        <f>alu1mr25</f>
        <v>0</v>
      </c>
      <c r="BX2" s="30">
        <f>alu2hni15</f>
        <v>0</v>
      </c>
      <c r="BY2" s="30">
        <f>alu2hni16</f>
        <v>0</v>
      </c>
      <c r="BZ2" s="30">
        <f>alu2hni17</f>
        <v>0</v>
      </c>
      <c r="CA2" s="30">
        <f>alu2hni18</f>
        <v>0</v>
      </c>
      <c r="CB2" s="30">
        <f>alu2hni19</f>
        <v>0</v>
      </c>
      <c r="CC2" s="30">
        <f>alu2hni20</f>
        <v>0</v>
      </c>
      <c r="CD2" s="30">
        <f>alu2hni21</f>
        <v>0</v>
      </c>
      <c r="CE2" s="30">
        <f>alu2hni22</f>
        <v>0</v>
      </c>
      <c r="CF2" s="30">
        <f>alu2hni23</f>
        <v>0</v>
      </c>
      <c r="CG2" s="30">
        <f>alu2hni24</f>
        <v>0</v>
      </c>
      <c r="CH2" s="30">
        <f>alu2hni25</f>
        <v>0</v>
      </c>
      <c r="CI2" s="30">
        <f>alu2hr15</f>
        <v>0</v>
      </c>
      <c r="CJ2" s="30">
        <f>alu2hr16</f>
        <v>0</v>
      </c>
      <c r="CK2" s="30">
        <f>alu2hr17</f>
        <v>0</v>
      </c>
      <c r="CL2" s="30">
        <f>alu2hr18</f>
        <v>0</v>
      </c>
      <c r="CM2" s="30">
        <f>alu2hr19</f>
        <v>0</v>
      </c>
      <c r="CN2" s="30">
        <f>alu2hr20</f>
        <v>0</v>
      </c>
      <c r="CO2" s="30">
        <f>alu2hr21</f>
        <v>0</v>
      </c>
      <c r="CP2" s="30">
        <f>alu2hr22</f>
        <v>0</v>
      </c>
      <c r="CQ2" s="30">
        <f>alu2hr23</f>
        <v>0</v>
      </c>
      <c r="CR2" s="30">
        <f>alu2hr24</f>
        <v>0</v>
      </c>
      <c r="CS2" s="30">
        <f>alu2hr25</f>
        <v>0</v>
      </c>
      <c r="CT2" s="30">
        <f>alu2mni15</f>
        <v>0</v>
      </c>
      <c r="CU2" s="30">
        <f>alu2mni16</f>
        <v>0</v>
      </c>
      <c r="CV2" s="30">
        <f>alu2mni17</f>
        <v>0</v>
      </c>
      <c r="CW2" s="30">
        <f>alu2mni18</f>
        <v>0</v>
      </c>
      <c r="CX2" s="30">
        <f>alu2mni19</f>
        <v>0</v>
      </c>
      <c r="CY2" s="30">
        <f>alu2mni20</f>
        <v>0</v>
      </c>
      <c r="CZ2" s="30">
        <f>alu2mni21</f>
        <v>0</v>
      </c>
      <c r="DA2" s="30">
        <f>alu2mni22</f>
        <v>0</v>
      </c>
      <c r="DB2" s="30">
        <f>alu2mni23</f>
        <v>0</v>
      </c>
      <c r="DC2" s="30">
        <f>alu2mni24</f>
        <v>0</v>
      </c>
      <c r="DD2" s="30">
        <f>alu2mni25</f>
        <v>0</v>
      </c>
      <c r="DE2" s="30">
        <f>alu2mr15</f>
        <v>0</v>
      </c>
      <c r="DF2" s="30">
        <f>alu2mr16</f>
        <v>0</v>
      </c>
      <c r="DG2" s="30">
        <f>alu2mr17</f>
        <v>0</v>
      </c>
      <c r="DH2" s="30">
        <f>alu2mr18</f>
        <v>0</v>
      </c>
      <c r="DI2" s="30">
        <f>alu2mr19</f>
        <v>0</v>
      </c>
      <c r="DJ2" s="30">
        <f>alu2mr20</f>
        <v>0</v>
      </c>
      <c r="DK2" s="30">
        <f>alu2mr21</f>
        <v>0</v>
      </c>
      <c r="DL2" s="30">
        <f>alu2mr22</f>
        <v>0</v>
      </c>
      <c r="DM2" s="30">
        <f>alu2mr23</f>
        <v>0</v>
      </c>
      <c r="DN2" s="30">
        <f>alu2mr24</f>
        <v>0</v>
      </c>
      <c r="DO2" s="30">
        <f>alu2mr25</f>
        <v>0</v>
      </c>
      <c r="DP2" s="30">
        <f>alu3hni16</f>
        <v>0</v>
      </c>
      <c r="DQ2" s="30">
        <f>alu3hni17</f>
        <v>0</v>
      </c>
      <c r="DR2" s="30">
        <f>alu3hni18</f>
        <v>0</v>
      </c>
      <c r="DS2" s="30">
        <f>alu3hni19</f>
        <v>0</v>
      </c>
      <c r="DT2" s="30">
        <f>alu3hni20</f>
        <v>0</v>
      </c>
      <c r="DU2" s="30">
        <f>alu3hni21</f>
        <v>0</v>
      </c>
      <c r="DV2" s="30">
        <f>alu3hni22</f>
        <v>0</v>
      </c>
      <c r="DW2" s="30">
        <f>alu3hni23</f>
        <v>0</v>
      </c>
      <c r="DX2" s="30">
        <f>alu3hni24</f>
        <v>0</v>
      </c>
      <c r="DY2" s="30">
        <f>alu3hni25</f>
        <v>0</v>
      </c>
      <c r="DZ2" s="30">
        <f>alu3hr16</f>
        <v>0</v>
      </c>
      <c r="EA2" s="30">
        <f>alu3hr17</f>
        <v>0</v>
      </c>
      <c r="EB2" s="30">
        <f>alu3hr18</f>
        <v>0</v>
      </c>
      <c r="EC2" s="30">
        <f>alu3hr19</f>
        <v>0</v>
      </c>
      <c r="ED2" s="30">
        <f>alu3hr20</f>
        <v>0</v>
      </c>
      <c r="EE2" s="30">
        <f>alu3hr21</f>
        <v>0</v>
      </c>
      <c r="EF2" s="30">
        <f>alu3hr22</f>
        <v>0</v>
      </c>
      <c r="EG2" s="30">
        <f>alu3hr23</f>
        <v>0</v>
      </c>
      <c r="EH2" s="30">
        <f>alu3hr24</f>
        <v>0</v>
      </c>
      <c r="EI2" s="30">
        <f>alu3hr25</f>
        <v>0</v>
      </c>
      <c r="EJ2" s="30">
        <f>alu3mni16</f>
        <v>0</v>
      </c>
      <c r="EK2" s="30">
        <f>alu3mni17</f>
        <v>0</v>
      </c>
      <c r="EL2" s="30">
        <f>alu3mni18</f>
        <v>0</v>
      </c>
      <c r="EM2" s="30">
        <f>alu3mni19</f>
        <v>0</v>
      </c>
      <c r="EN2" s="30">
        <f>alu3mni20</f>
        <v>0</v>
      </c>
      <c r="EO2" s="30">
        <f>alu3mni21</f>
        <v>0</v>
      </c>
      <c r="EP2" s="30">
        <f>alu3mni22</f>
        <v>0</v>
      </c>
      <c r="EQ2" s="30">
        <f>alu3mni23</f>
        <v>0</v>
      </c>
      <c r="ER2" s="30">
        <f>alu3mni24</f>
        <v>0</v>
      </c>
      <c r="ES2" s="30">
        <f>alu3mni25</f>
        <v>0</v>
      </c>
      <c r="ET2" s="30">
        <f>alu3mr16</f>
        <v>0</v>
      </c>
      <c r="EU2" s="30">
        <f>alu3mr17</f>
        <v>0</v>
      </c>
      <c r="EV2" s="30">
        <f>alu3mr18</f>
        <v>0</v>
      </c>
      <c r="EW2" s="30">
        <f>alu3mr19</f>
        <v>0</v>
      </c>
      <c r="EX2" s="30">
        <f>alu3mr20</f>
        <v>0</v>
      </c>
      <c r="EY2" s="30">
        <f>alu3mr21</f>
        <v>0</v>
      </c>
      <c r="EZ2" s="30">
        <f>alu3mr22</f>
        <v>0</v>
      </c>
      <c r="FA2" s="30">
        <f>alu3mr23</f>
        <v>0</v>
      </c>
      <c r="FB2" s="30">
        <f>alu3mr24</f>
        <v>0</v>
      </c>
      <c r="FC2" s="30">
        <f>alu3mr25</f>
        <v>0</v>
      </c>
      <c r="FD2" s="30"/>
      <c r="FE2" s="30"/>
      <c r="FF2" s="30"/>
    </row>
    <row r="3" spans="1:193" ht="15" x14ac:dyDescent="0.25">
      <c r="A3" s="30" t="s">
        <v>2</v>
      </c>
      <c r="B3" s="30" t="s">
        <v>2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</row>
    <row r="4" spans="1:193" s="279" customFormat="1" ht="13.5" customHeight="1" x14ac:dyDescent="0.2">
      <c r="A4" s="212" t="s">
        <v>283</v>
      </c>
      <c r="B4" s="212" t="s">
        <v>284</v>
      </c>
      <c r="C4" s="212" t="s">
        <v>285</v>
      </c>
      <c r="D4" s="212" t="s">
        <v>286</v>
      </c>
      <c r="E4" s="212" t="s">
        <v>287</v>
      </c>
      <c r="F4" s="212" t="s">
        <v>288</v>
      </c>
      <c r="G4" s="212" t="s">
        <v>289</v>
      </c>
      <c r="H4" s="211" t="s">
        <v>290</v>
      </c>
      <c r="I4" s="212" t="s">
        <v>291</v>
      </c>
      <c r="J4" s="212" t="s">
        <v>292</v>
      </c>
      <c r="K4" s="212" t="s">
        <v>293</v>
      </c>
      <c r="L4" s="212" t="s">
        <v>294</v>
      </c>
      <c r="M4" s="212" t="s">
        <v>295</v>
      </c>
      <c r="N4" s="211" t="s">
        <v>296</v>
      </c>
      <c r="O4" s="212" t="s">
        <v>297</v>
      </c>
      <c r="P4" s="212" t="s">
        <v>298</v>
      </c>
      <c r="Q4" s="212" t="s">
        <v>299</v>
      </c>
      <c r="R4" s="211" t="s">
        <v>300</v>
      </c>
      <c r="S4" s="211" t="s">
        <v>301</v>
      </c>
      <c r="T4" s="211" t="s">
        <v>302</v>
      </c>
      <c r="U4" s="211" t="s">
        <v>303</v>
      </c>
      <c r="V4" s="211" t="s">
        <v>304</v>
      </c>
      <c r="W4" s="211" t="s">
        <v>305</v>
      </c>
      <c r="X4" s="211" t="s">
        <v>306</v>
      </c>
      <c r="Y4" s="211" t="s">
        <v>307</v>
      </c>
      <c r="Z4" s="211" t="s">
        <v>308</v>
      </c>
      <c r="AA4" s="211" t="s">
        <v>309</v>
      </c>
      <c r="AB4" s="211" t="s">
        <v>310</v>
      </c>
      <c r="AC4" s="211" t="s">
        <v>311</v>
      </c>
      <c r="AD4" s="211" t="s">
        <v>312</v>
      </c>
      <c r="AE4" s="211" t="s">
        <v>313</v>
      </c>
      <c r="AF4" s="211" t="s">
        <v>314</v>
      </c>
      <c r="AG4" s="211" t="s">
        <v>315</v>
      </c>
      <c r="AH4" s="211" t="s">
        <v>316</v>
      </c>
      <c r="AI4" s="211" t="s">
        <v>317</v>
      </c>
      <c r="AJ4" s="211" t="s">
        <v>318</v>
      </c>
      <c r="AK4" s="211" t="s">
        <v>319</v>
      </c>
      <c r="AL4" s="211" t="s">
        <v>320</v>
      </c>
      <c r="AM4" s="211" t="s">
        <v>321</v>
      </c>
      <c r="AN4" s="211" t="s">
        <v>322</v>
      </c>
      <c r="AO4" s="211" t="s">
        <v>323</v>
      </c>
      <c r="AP4" s="211" t="s">
        <v>324</v>
      </c>
      <c r="AQ4" s="211" t="s">
        <v>325</v>
      </c>
      <c r="AR4" s="211" t="s">
        <v>326</v>
      </c>
      <c r="AS4" s="211" t="s">
        <v>327</v>
      </c>
      <c r="AT4" s="211" t="s">
        <v>328</v>
      </c>
      <c r="AU4" s="211" t="s">
        <v>329</v>
      </c>
      <c r="AV4" s="211" t="s">
        <v>330</v>
      </c>
      <c r="AW4" s="211" t="s">
        <v>331</v>
      </c>
      <c r="AX4" s="211" t="s">
        <v>332</v>
      </c>
      <c r="AY4" s="211" t="s">
        <v>333</v>
      </c>
      <c r="AZ4" s="211" t="s">
        <v>334</v>
      </c>
      <c r="BA4" s="212" t="s">
        <v>335</v>
      </c>
      <c r="BB4" s="211" t="s">
        <v>336</v>
      </c>
      <c r="BC4" s="211" t="s">
        <v>337</v>
      </c>
      <c r="BD4" s="212" t="s">
        <v>338</v>
      </c>
      <c r="BE4" s="212" t="s">
        <v>339</v>
      </c>
      <c r="BF4" s="212" t="s">
        <v>340</v>
      </c>
      <c r="BG4" s="212" t="s">
        <v>341</v>
      </c>
      <c r="BH4" s="212" t="s">
        <v>342</v>
      </c>
      <c r="BI4" s="212" t="s">
        <v>343</v>
      </c>
      <c r="BJ4" s="212" t="s">
        <v>344</v>
      </c>
      <c r="BK4" s="212" t="s">
        <v>345</v>
      </c>
      <c r="BL4" s="212" t="s">
        <v>346</v>
      </c>
      <c r="BM4" s="212" t="s">
        <v>347</v>
      </c>
      <c r="BN4" s="212" t="s">
        <v>348</v>
      </c>
      <c r="BO4" s="212" t="s">
        <v>349</v>
      </c>
      <c r="BP4" s="212" t="s">
        <v>350</v>
      </c>
      <c r="BQ4" s="212" t="s">
        <v>351</v>
      </c>
      <c r="BR4" s="212" t="s">
        <v>352</v>
      </c>
      <c r="BS4" s="212" t="s">
        <v>353</v>
      </c>
      <c r="BT4" s="212" t="s">
        <v>354</v>
      </c>
      <c r="BU4" s="212" t="s">
        <v>355</v>
      </c>
      <c r="BV4" s="212" t="s">
        <v>356</v>
      </c>
      <c r="BW4" s="212" t="s">
        <v>357</v>
      </c>
      <c r="BX4" s="212" t="s">
        <v>358</v>
      </c>
      <c r="BY4" s="212" t="s">
        <v>359</v>
      </c>
      <c r="BZ4" s="212" t="s">
        <v>360</v>
      </c>
      <c r="CA4" s="212" t="s">
        <v>361</v>
      </c>
      <c r="CB4" s="212" t="s">
        <v>362</v>
      </c>
      <c r="CC4" s="212" t="s">
        <v>363</v>
      </c>
      <c r="CD4" s="212" t="s">
        <v>364</v>
      </c>
      <c r="CE4" s="212" t="s">
        <v>365</v>
      </c>
      <c r="CF4" s="212" t="s">
        <v>366</v>
      </c>
      <c r="CG4" s="211" t="s">
        <v>367</v>
      </c>
      <c r="CH4" s="211" t="s">
        <v>368</v>
      </c>
      <c r="CI4" s="211" t="s">
        <v>369</v>
      </c>
      <c r="CJ4" s="212" t="s">
        <v>370</v>
      </c>
      <c r="CK4" s="211" t="s">
        <v>371</v>
      </c>
      <c r="CL4" s="211" t="s">
        <v>372</v>
      </c>
      <c r="CM4" s="211" t="s">
        <v>373</v>
      </c>
      <c r="CN4" s="212" t="s">
        <v>374</v>
      </c>
      <c r="CO4" s="212" t="s">
        <v>375</v>
      </c>
      <c r="CP4" s="214" t="s">
        <v>376</v>
      </c>
      <c r="CQ4" s="214" t="s">
        <v>377</v>
      </c>
      <c r="CR4" s="214" t="s">
        <v>378</v>
      </c>
      <c r="CS4" s="214" t="s">
        <v>379</v>
      </c>
      <c r="CT4" s="214" t="s">
        <v>380</v>
      </c>
      <c r="CU4" s="214" t="s">
        <v>381</v>
      </c>
      <c r="CV4" s="214" t="s">
        <v>382</v>
      </c>
      <c r="CW4" s="215" t="s">
        <v>557</v>
      </c>
      <c r="CX4" s="215" t="s">
        <v>558</v>
      </c>
      <c r="CY4" s="215" t="s">
        <v>559</v>
      </c>
      <c r="CZ4" s="215" t="s">
        <v>560</v>
      </c>
      <c r="DA4" s="215" t="s">
        <v>561</v>
      </c>
      <c r="DB4" s="215" t="s">
        <v>562</v>
      </c>
      <c r="DC4" s="215" t="s">
        <v>563</v>
      </c>
      <c r="DD4" s="215" t="s">
        <v>564</v>
      </c>
      <c r="DE4" s="215" t="s">
        <v>565</v>
      </c>
      <c r="DF4" s="214" t="s">
        <v>383</v>
      </c>
      <c r="DG4" s="214" t="s">
        <v>385</v>
      </c>
      <c r="DH4" s="214" t="s">
        <v>384</v>
      </c>
      <c r="DI4" s="214" t="s">
        <v>386</v>
      </c>
      <c r="DJ4" s="214" t="s">
        <v>388</v>
      </c>
      <c r="DK4" s="214" t="s">
        <v>387</v>
      </c>
      <c r="DL4" s="214" t="s">
        <v>409</v>
      </c>
      <c r="DM4" s="214" t="s">
        <v>410</v>
      </c>
      <c r="DN4" s="214" t="s">
        <v>411</v>
      </c>
      <c r="DO4" s="214" t="s">
        <v>412</v>
      </c>
      <c r="DP4" s="214" t="s">
        <v>413</v>
      </c>
      <c r="DQ4" s="214" t="s">
        <v>414</v>
      </c>
      <c r="DR4" s="214" t="s">
        <v>415</v>
      </c>
      <c r="DS4" s="214" t="s">
        <v>464</v>
      </c>
      <c r="DT4" s="214" t="s">
        <v>465</v>
      </c>
      <c r="DU4" s="214" t="s">
        <v>466</v>
      </c>
      <c r="DV4" s="214" t="s">
        <v>467</v>
      </c>
      <c r="DW4" s="214" t="s">
        <v>468</v>
      </c>
      <c r="DX4" s="214" t="s">
        <v>469</v>
      </c>
      <c r="DY4" s="214" t="s">
        <v>470</v>
      </c>
      <c r="DZ4" s="214" t="s">
        <v>471</v>
      </c>
      <c r="EA4" s="214" t="s">
        <v>472</v>
      </c>
      <c r="EB4" s="214" t="s">
        <v>473</v>
      </c>
      <c r="EC4" s="214" t="s">
        <v>474</v>
      </c>
      <c r="ED4" s="214" t="s">
        <v>475</v>
      </c>
      <c r="EE4" s="214" t="s">
        <v>476</v>
      </c>
      <c r="EF4" s="214" t="s">
        <v>477</v>
      </c>
      <c r="EG4" s="214" t="s">
        <v>478</v>
      </c>
      <c r="EH4" s="214" t="s">
        <v>479</v>
      </c>
      <c r="EI4" s="214" t="s">
        <v>566</v>
      </c>
      <c r="EJ4" s="214" t="s">
        <v>480</v>
      </c>
      <c r="EK4" s="214" t="s">
        <v>481</v>
      </c>
      <c r="EL4" s="214" t="s">
        <v>393</v>
      </c>
      <c r="EM4" s="214" t="s">
        <v>394</v>
      </c>
      <c r="EN4" s="214" t="s">
        <v>395</v>
      </c>
      <c r="EO4" s="214" t="s">
        <v>396</v>
      </c>
      <c r="EP4" s="214" t="s">
        <v>397</v>
      </c>
      <c r="EQ4" s="214" t="s">
        <v>398</v>
      </c>
      <c r="ER4" s="214" t="s">
        <v>399</v>
      </c>
      <c r="ES4" s="214" t="s">
        <v>400</v>
      </c>
      <c r="ET4" s="214" t="s">
        <v>402</v>
      </c>
      <c r="EU4" s="214" t="s">
        <v>401</v>
      </c>
      <c r="EV4" s="214" t="s">
        <v>389</v>
      </c>
      <c r="EW4" s="214" t="s">
        <v>391</v>
      </c>
      <c r="EX4" s="214" t="s">
        <v>390</v>
      </c>
      <c r="EY4" s="214" t="s">
        <v>392</v>
      </c>
      <c r="EZ4" s="214" t="s">
        <v>403</v>
      </c>
      <c r="FA4" s="214" t="s">
        <v>404</v>
      </c>
      <c r="FB4" s="214" t="s">
        <v>405</v>
      </c>
      <c r="FC4" s="214" t="s">
        <v>406</v>
      </c>
      <c r="FD4" s="216" t="s">
        <v>601</v>
      </c>
      <c r="FE4" s="217" t="s">
        <v>602</v>
      </c>
      <c r="FF4" s="217" t="s">
        <v>603</v>
      </c>
      <c r="FG4" s="216" t="s">
        <v>604</v>
      </c>
      <c r="FH4" s="216" t="s">
        <v>605</v>
      </c>
      <c r="FI4" s="216" t="s">
        <v>606</v>
      </c>
      <c r="FJ4" s="216" t="s">
        <v>607</v>
      </c>
      <c r="FK4" s="216" t="s">
        <v>608</v>
      </c>
      <c r="FL4" s="216" t="s">
        <v>609</v>
      </c>
      <c r="FM4" s="215" t="s">
        <v>582</v>
      </c>
      <c r="FN4" s="215" t="s">
        <v>583</v>
      </c>
      <c r="FO4" s="215" t="s">
        <v>567</v>
      </c>
      <c r="FP4" s="218" t="s">
        <v>568</v>
      </c>
      <c r="FQ4" s="214" t="s">
        <v>407</v>
      </c>
      <c r="FR4" s="214" t="s">
        <v>408</v>
      </c>
      <c r="FS4" s="215" t="s">
        <v>569</v>
      </c>
      <c r="FT4" s="215" t="s">
        <v>570</v>
      </c>
      <c r="FU4" s="215" t="s">
        <v>571</v>
      </c>
      <c r="FV4" s="215" t="s">
        <v>572</v>
      </c>
      <c r="FW4" s="215" t="s">
        <v>573</v>
      </c>
      <c r="FX4" s="215" t="s">
        <v>574</v>
      </c>
      <c r="FY4" s="215" t="s">
        <v>575</v>
      </c>
      <c r="FZ4" s="215" t="s">
        <v>576</v>
      </c>
      <c r="GA4" s="215" t="s">
        <v>577</v>
      </c>
      <c r="GB4" s="215" t="s">
        <v>578</v>
      </c>
      <c r="GC4" s="215" t="s">
        <v>579</v>
      </c>
      <c r="GD4" s="215" t="s">
        <v>580</v>
      </c>
      <c r="GE4" s="215" t="s">
        <v>581</v>
      </c>
      <c r="GF4" s="214" t="s">
        <v>416</v>
      </c>
      <c r="GG4" s="214" t="s">
        <v>417</v>
      </c>
      <c r="GH4" s="214" t="s">
        <v>418</v>
      </c>
      <c r="GI4" s="214" t="s">
        <v>419</v>
      </c>
      <c r="GJ4" s="214" t="s">
        <v>420</v>
      </c>
      <c r="GK4" s="214" t="s">
        <v>421</v>
      </c>
    </row>
    <row r="5" spans="1:193" ht="13.5" customHeight="1" x14ac:dyDescent="0.2">
      <c r="H5" s="249">
        <f>nom_dir</f>
        <v>0</v>
      </c>
      <c r="N5" s="249">
        <f>nom_cct</f>
        <v>0</v>
      </c>
      <c r="R5" s="249" t="str">
        <f>nom_dep_norm</f>
        <v>COLEGIO DE BACHILLERES DEL ESTADO DE MICHOACÁN</v>
      </c>
      <c r="S5" s="249">
        <f>_c1h</f>
        <v>0</v>
      </c>
      <c r="T5" s="249">
        <f>_c2h</f>
        <v>0</v>
      </c>
      <c r="U5" s="249">
        <f>_c3h</f>
        <v>0</v>
      </c>
      <c r="V5" s="249">
        <f>_c4h</f>
        <v>0</v>
      </c>
      <c r="W5" s="249">
        <f>_c5h</f>
        <v>0</v>
      </c>
      <c r="X5" s="249">
        <f>_c6h</f>
        <v>0</v>
      </c>
      <c r="Y5" s="249">
        <f>_c7h</f>
        <v>0</v>
      </c>
      <c r="Z5" s="249">
        <f>_c8h</f>
        <v>0</v>
      </c>
      <c r="AA5" s="249">
        <f>_c9h</f>
        <v>0</v>
      </c>
      <c r="AB5" s="249">
        <f>_c1m</f>
        <v>0</v>
      </c>
      <c r="AC5" s="249">
        <f>_c2m</f>
        <v>0</v>
      </c>
      <c r="AD5" s="249">
        <f>_c3m</f>
        <v>0</v>
      </c>
      <c r="AE5" s="249">
        <f>_c4m</f>
        <v>0</v>
      </c>
      <c r="AF5" s="249">
        <f>_c5m</f>
        <v>0</v>
      </c>
      <c r="AG5" s="249">
        <f>_c6m</f>
        <v>0</v>
      </c>
      <c r="AH5" s="249">
        <f>_c7m</f>
        <v>0</v>
      </c>
      <c r="AI5" s="249">
        <f>_c8m</f>
        <v>0</v>
      </c>
      <c r="AJ5" s="249">
        <f>_c9m</f>
        <v>0</v>
      </c>
      <c r="AK5" s="249">
        <f>_aeh1</f>
        <v>0</v>
      </c>
      <c r="AL5" s="249">
        <f>_aeh2</f>
        <v>0</v>
      </c>
      <c r="AM5" s="249">
        <f>_aeh3</f>
        <v>0</v>
      </c>
      <c r="AN5" s="249">
        <f>_aeh4</f>
        <v>0</v>
      </c>
      <c r="AO5" s="249">
        <f>_aeh5</f>
        <v>0</v>
      </c>
      <c r="AP5" s="249">
        <f>_aeh6</f>
        <v>0</v>
      </c>
      <c r="AQ5" s="249">
        <f>_aeh7</f>
        <v>0</v>
      </c>
      <c r="AR5" s="249">
        <f>_aeh8</f>
        <v>0</v>
      </c>
      <c r="AS5" s="249">
        <f>_aem1</f>
        <v>0</v>
      </c>
      <c r="AT5" s="249">
        <f>_aem2</f>
        <v>0</v>
      </c>
      <c r="AU5" s="249">
        <f>_aem3</f>
        <v>0</v>
      </c>
      <c r="AV5" s="249">
        <f>_aem4</f>
        <v>0</v>
      </c>
      <c r="AW5" s="249">
        <f>_aem5</f>
        <v>0</v>
      </c>
      <c r="AX5" s="249">
        <f>_aem6</f>
        <v>0</v>
      </c>
      <c r="AY5" s="249">
        <f>_aem7</f>
        <v>0</v>
      </c>
      <c r="AZ5" s="249">
        <f>_aem8</f>
        <v>0</v>
      </c>
      <c r="BB5" s="249" t="str">
        <f>TEXT(capacita3h_1,"##0")&amp;","&amp;TEXT(capacita3h_2,"##0")&amp;","&amp;TEXT(capacita3h_3,"##0")&amp;","&amp;TEXT(capacita3h_4,"##0")&amp;","&amp;TEXT(capacita3h_5,"##0")&amp;","&amp;TEXT(capacita3h_6,"##0")&amp;","&amp;TEXT(capacita3h_7,"##0")&amp;","&amp;TEXT(capacita3h_8,"##0")&amp;","&amp;TEXT(capacita3h_9,"##0")</f>
        <v>0,0,0,0,0,0,0,0,0</v>
      </c>
      <c r="BC5" s="249" t="str">
        <f>TEXT(capacita3m_1,"##0")&amp;","&amp;TEXT(capacita3m_2,"##0")&amp;","&amp;TEXT(capacita3m_3,"##0")&amp;","&amp;TEXT(capacita3m_4,"##0")&amp;","&amp;TEXT(capacita3m_5,"##0")&amp;","&amp;TEXT(capacita3m_6,"##0")&amp;","&amp;TEXT(capacita3m_7,"##0")&amp;","&amp;TEXT(capacita3m_8,"##0")&amp;","&amp;TEXT(capacita3m_9,"##0")</f>
        <v>0,0,0,0,0,0,0,0,0</v>
      </c>
      <c r="CG5" s="249">
        <f>GUtiles</f>
        <v>0</v>
      </c>
      <c r="CH5" s="249">
        <f>GUniformes</f>
        <v>0</v>
      </c>
      <c r="CI5" s="249">
        <f>GCuotas</f>
        <v>0</v>
      </c>
      <c r="CM5" s="249" t="str">
        <f>TEXT(ai_1,"##0")&amp;","&amp;TEXT(ai_2,"##0")&amp;","&amp;TEXT(ai_3,"##0")&amp;","&amp;TEXT(ai_4,"##0")&amp;","&amp;TEXT(ai_5,"##0")&amp;","&amp;TEXT(ai_6,"##0")</f>
        <v>0,0,0,0,0,0</v>
      </c>
      <c r="CP5" s="249" t="str">
        <f>TEXT(rvoe_1,"##0")&amp;","&amp;TEXT(rvoe_2,"##0")</f>
        <v>0,0</v>
      </c>
      <c r="CQ5" s="249">
        <f>nom_inst_otorga</f>
        <v>0</v>
      </c>
      <c r="CR5" s="249">
        <f>num_incorp</f>
        <v>0</v>
      </c>
      <c r="CS5" s="249" t="str">
        <f>TEXT(fecha_incorp_1,"0000")&amp;","&amp;TEXT(fecha_incorp_2,"00")&amp;","&amp;TEXT(fecha_incorp_3,"00")</f>
        <v>0000,00,00</v>
      </c>
      <c r="CT5" s="249" t="str">
        <f>TEXT(mod_1,"##0")&amp;","&amp;TEXT(mod_2,"##0")&amp;","&amp;TEXT(mod_3,"##0")&amp;","&amp;TEXT(mod_4,"##0")&amp;","&amp;TEXT(mod_5,"##0")&amp;","&amp;TEXT(mod_6,"##0")&amp;","&amp;TEXT(mod_7,"##0")</f>
        <v>0,0,0,0,0,0,0</v>
      </c>
      <c r="CU5" s="249" t="str">
        <f>TEXT(fecha_creac_plan_est_1,"0000")&amp;","&amp;TEXT(fecha_creac_plan_est_2,"00")&amp;","&amp;TEXT(fecha_creac_plan_est_3,"00")</f>
        <v>2018,08,21</v>
      </c>
      <c r="CV5" s="249">
        <f>creditos</f>
        <v>332</v>
      </c>
      <c r="ES5" s="249" t="str">
        <f>TEXT(mat_total_disc_1,"##0")&amp;","&amp;TEXT(mat_total_disc_2,"##0")&amp;","&amp;TEXT(mat_total_disc_3,"##0")</f>
        <v>0,0,0</v>
      </c>
      <c r="ET5" s="249" t="str">
        <f>TEXT(mat_total_indig_1,"##0")&amp;","&amp;TEXT(mat_total_indig_2,"##0")&amp;","&amp;TEXT(mat_total_indig_3,"##0")</f>
        <v>0,0,0</v>
      </c>
      <c r="EU5" s="249" t="str">
        <f>TEXT(mat_total_ext_1,"##0")&amp;","&amp;TEXT(mat_total_ext_2,"##0")&amp;","&amp;TEXT(mat_total_ext_3,"##0")</f>
        <v>0,0,0</v>
      </c>
      <c r="EV5" s="249" t="str">
        <f>TEXT(ai_disc_1,"##0")&amp;","&amp;TEXT(ai_disc_2,"##0")&amp;","&amp;TEXT(ai_disc_3,"##0")</f>
        <v>0,0,0</v>
      </c>
      <c r="EW5" s="249" t="str">
        <f>TEXT(ai_indig_1,"##0")&amp;","&amp;TEXT(ai_indig_2,"##0")&amp;","&amp;TEXT(ai_indig_3,"##0")</f>
        <v>0,0,0</v>
      </c>
      <c r="EX5" s="249" t="str">
        <f>TEXT(ai_ext_1,"##0")&amp;","&amp;TEXT(ai_ext_2,"##0")&amp;","&amp;TEXT(ai_ext_3,"##0")</f>
        <v>0,0,0</v>
      </c>
      <c r="EY5" s="249" t="str">
        <f>TEXT(noi_1,"##0")&amp;","&amp;TEXT(noi_2,"##0")&amp;","&amp;TEXT(noi_3,"##0")&amp;","&amp;TEXT(noi_4,"##0")&amp;","&amp;TEXT(noi_5,"##0")</f>
        <v>0,0,0,0,0</v>
      </c>
      <c r="EZ5" s="249" t="str">
        <f>TEXT(prov_otra_1_1,"##0")&amp;","&amp;TEXT(prov_otra_1_2,"##0")&amp;","&amp;TEXT(prov_otra_1_3,"##0")&amp;","&amp;TEXT(prov_otra_1_4,"##0")&amp;","&amp;TEXT(prov_otra_1_5,"##0")</f>
        <v>0,0,0,0,0</v>
      </c>
      <c r="FA5" s="249" t="str">
        <f>TEXT(prov_otra_2_1,"##0")&amp;","&amp;TEXT(prov_otra_2_2,"##0")&amp;","&amp;TEXT(prov_otra_2_3,"##0")&amp;","&amp;TEXT(prov_otra_2_4,"##0")&amp;","&amp;TEXT(prov_otra_2_5,"##0")</f>
        <v>0,0,0,0,0</v>
      </c>
      <c r="FB5" s="249" t="str">
        <f>TEXT(prov_otra_3_1,"##0")&amp;","&amp;TEXT(prov_otra_3_2,"##0")&amp;","&amp;TEXT(prov_otra_3_3,"##0")&amp;","&amp;TEXT(prov_otra_3_4,"##0")&amp;","&amp;TEXT(prov_otra_3_5,"##0")</f>
        <v>0,0,0,0,0</v>
      </c>
      <c r="FC5" s="249" t="str">
        <f>TEXT(mat_total_indig_sexo_1,"##0")&amp;","&amp;TEXT(mat_total_indig_sexo_2,"##0")</f>
        <v>0,0</v>
      </c>
      <c r="FD5" s="249">
        <f>cve_leng_indig_1</f>
        <v>0</v>
      </c>
      <c r="FE5" s="249">
        <f>cve_leng_indig_2</f>
        <v>0</v>
      </c>
      <c r="FF5" s="249">
        <f>cve_leng_indig_3</f>
        <v>0</v>
      </c>
      <c r="FG5" s="249">
        <f>nom_leng_indig_1</f>
        <v>0</v>
      </c>
      <c r="FH5" s="249">
        <f>nom_leng_indig_2</f>
        <v>0</v>
      </c>
      <c r="FI5" s="249">
        <f>nom_leng_indig_3</f>
        <v>0</v>
      </c>
      <c r="FJ5" s="249">
        <f>num_alum_leng_indig_1</f>
        <v>0</v>
      </c>
      <c r="FK5" s="249">
        <f>num_alum_leng_indig_2</f>
        <v>0</v>
      </c>
      <c r="FL5" s="249">
        <f>num_alum_leng_indig_3</f>
        <v>0</v>
      </c>
      <c r="FM5" s="249" t="str">
        <f>TEXT(mt_lug_res_pais_h_1,"##0")&amp;","&amp;TEXT(mt_lug_res_pais_h_2,"##0")&amp;","&amp;TEXT(mt_lug_res_pais_h_3,"##0")&amp;","&amp;TEXT(mt_lug_res_pais_h_4,"##0")&amp;","&amp;TEXT(mt_lug_res_pais_h_5,"##0")&amp;","&amp;TEXT(mt_lug_res_pais_h_6,"##0")&amp;","&amp;TEXT(mt_lug_res_pais_h_7,"##0")&amp;","&amp;TEXT(mt_lug_res_pais_h_8,"##0")&amp;","&amp;TEXT(mt_lug_res_pais_h_9,"##0")&amp;","&amp;TEXT(mt_lug_res_pais_h_10,"##0")&amp;","&amp;TEXT(mt_lug_res_pais_h_11,"##0")&amp;","&amp;TEXT(mt_lug_res_pais_h_12,"##0")&amp;","&amp;TEXT(mt_lug_res_pais_h_13,"##0")&amp;","&amp;TEXT(mt_lug_res_pais_h_14,"##0")&amp;","&amp;TEXT(mt_lug_res_pais_h_15,"##0")&amp;","&amp;TEXT(mt_lug_res_pais_h_16,"##0")&amp;","&amp;TEXT(mt_lug_res_pais_h_17,"##0")&amp;","&amp;TEXT(mt_lug_res_pais_h_18,"##0")&amp;","&amp;TEXT(mt_lug_res_pais_h_19,"##0")&amp;","&amp;TEXT(mt_lug_res_pais_h_20,"##0")&amp;","&amp;TEXT(mt_lug_res_pais_h_21,"##0")&amp;","&amp;TEXT(mt_lug_res_pais_h_22,"##0")&amp;","&amp;TEXT(mt_lug_res_pais_h_23,"##0")&amp;","&amp;TEXT(mt_lug_res_pais_h_24,"##0")&amp;","&amp;TEXT(mt_lug_res_pais_h_25,"##0")&amp;","&amp;TEXT(mt_lug_res_pais_h_26,"##0")&amp;","&amp;TEXT(mt_lug_res_pais_h_27,"##0")&amp;","&amp;TEXT(mt_lug_res_pais_h_28,"##0")&amp;","&amp;TEXT(mt_lug_res_pais_h_29,"##0")&amp;","&amp;TEXT(mt_lug_res_pais_h_30,"##0")&amp;","&amp;TEXT(mt_lug_res_pais_h_31,"##0")&amp;","&amp;TEXT(mt_lug_res_pais_h_32,"##0")</f>
        <v>0,0,0,0,0,0,0,0,0,0,0,0,0,0,0,0,0,0,0,0,0,0,0,0,0,0,0,0,0,0,0,0</v>
      </c>
      <c r="FN5" s="249" t="str">
        <f>TEXT(mt_lug_res_pais_m_1,"##0")&amp;","&amp;TEXT(mt_lug_res_pais_m_2,"##0")&amp;","&amp;TEXT(mt_lug_res_pais_m_3,"##0")&amp;","&amp;TEXT(mt_lug_res_pais_m_4,"##0")&amp;","&amp;TEXT(mt_lug_res_pais_m_5,"##0")&amp;","&amp;TEXT(mt_lug_res_pais_m_6,"##0")&amp;","&amp;TEXT(mt_lug_res_pais_m_7,"##0")&amp;","&amp;TEXT(mt_lug_res_pais_m_8,"##0")&amp;","&amp;TEXT(mt_lug_res_pais_m_9,"##0")&amp;","&amp;TEXT(mt_lug_res_pais_m_10,"##0")&amp;","&amp;TEXT(mt_lug_res_pais_m_11,"##0")&amp;","&amp;TEXT(mt_lug_res_pais_m_12,"##0")&amp;","&amp;TEXT(mt_lug_res_pais_m_13,"##0")&amp;","&amp;TEXT(mt_lug_res_pais_m_14,"##0")&amp;","&amp;TEXT(mt_lug_res_pais_m_15,"##0")&amp;","&amp;TEXT(mt_lug_res_pais_m_16,"##0")&amp;","&amp;TEXT(mt_lug_res_pais_m_17,"##0")&amp;","&amp;TEXT(mt_lug_res_pais_m_18,"##0")&amp;","&amp;TEXT(mt_lug_res_pais_m_19,"##0")&amp;","&amp;TEXT(mt_lug_res_pais_m_20,"##0")&amp;","&amp;TEXT(mt_lug_res_pais_m_21,"##0")&amp;","&amp;TEXT(mt_lug_res_pais_m_22,"##0")&amp;","&amp;TEXT(mt_lug_res_pais_m_23,"##0")&amp;","&amp;TEXT(mt_lug_res_pais_m_24,"##0")&amp;","&amp;TEXT(mt_lug_res_pais_m_25,"##0")&amp;","&amp;TEXT(mt_lug_res_pais_m_26,"##0")&amp;","&amp;TEXT(mt_lug_res_pais_m_27,"##0")&amp;","&amp;TEXT(mt_lug_res_pais_m_28,"##0")&amp;","&amp;TEXT(mt_lug_res_pais_m_29,"##0")&amp;","&amp;TEXT(mt_lug_res_pais_m_30,"##0")&amp;","&amp;TEXT(mt_lug_res_pais_m_31,"##0")&amp;","&amp;TEXT(mt_lug_res_pais_m_32,"##0")</f>
        <v>0,0,0,0,0,0,0,0,0,0,0,0,0,0,0,0,0,0,0,0,0,0,0,0,0,0,0,0,0,0,0,0</v>
      </c>
      <c r="FO5" s="249" t="str">
        <f>TEXT(mt_lug_res_ext_h_1,"##0")&amp;","&amp;TEXT(mt_lug_res_ext_h_2,"##0")&amp;","&amp;TEXT(mt_lug_res_ext_h_3,"##0")&amp;","&amp;TEXT(mt_lug_res_ext_h_4,"##0")&amp;","&amp;TEXT(mt_lug_res_ext_h_5,"##0")&amp;","&amp;TEXT(mt_lug_res_ext_h_6,"##0")&amp;","&amp;TEXT(mt_lug_res_ext_h_7,"##0")&amp;","&amp;TEXT(mt_lug_res_ext_h_8,"##0")</f>
        <v>0,0,0,0,0,0,0,0</v>
      </c>
      <c r="FP5" s="249" t="str">
        <f>TEXT(mt_lug_res_ext_m_1,"##0")&amp;","&amp;TEXT(mt_lug_res_ext_m_2,"##0")&amp;","&amp;TEXT(mt_lug_res_ext_m_3,"##0")&amp;","&amp;TEXT(mt_lug_res_ext_m_4,"##0")&amp;","&amp;TEXT(mt_lug_res_ext_m_5,"##0")&amp;","&amp;TEXT(mt_lug_res_ext_m_6,"##0")&amp;","&amp;TEXT(mt_lug_res_ext_m_7,"##0")&amp;","&amp;TEXT(mt_lug_res_ext_m_8,"##0")</f>
        <v>0,0,0,0,0,0,0,0</v>
      </c>
      <c r="FQ5" s="249" t="str">
        <f>TEXT(form_acad_h_1,"##0")&amp;","&amp;TEXT(form_acad_h_2,"##0")&amp;","&amp;TEXT(form_acad_h_3,"##0")&amp;","&amp;TEXT(form_acad_h_4,"##0")&amp;","&amp;TEXT(form_acad_h_5,"##0")&amp;","&amp;TEXT(form_acad_h_6,"##0")&amp;","&amp;TEXT(form_acad_h_7,"##0")&amp;","&amp;TEXT(form_acad_h_8,"##0")&amp;","&amp;TEXT(form_acad_h_9,"##0")&amp;","&amp;TEXT(form_acad_h_10,"##0")</f>
        <v>0,0,0,0,0,0,0,0,0,0</v>
      </c>
      <c r="FR5" s="249" t="str">
        <f>TEXT(form_acad_m_1,"##0")&amp;","&amp;TEXT(form_acad_m_2,"##0")&amp;","&amp;TEXT(form_acad_m_3,"##0")&amp;","&amp;TEXT(form_acad_m_4,"##0")&amp;","&amp;TEXT(form_acad_m_5,"##0")&amp;","&amp;TEXT(form_acad_m_6,"##0")&amp;","&amp;TEXT(form_acad_m_7,"##0")&amp;","&amp;TEXT(form_acad_m_8,"##0")&amp;","&amp;TEXT(form_acad_m_9,"##0")&amp;","&amp;TEXT(form_acad_m_10,"##0")</f>
        <v>0,0,0,0,0,0,0,0,0,0</v>
      </c>
      <c r="FS5" s="249" t="str">
        <f>TEXT(disc_fis_mot_1,"##0")&amp;","&amp;TEXT(disc_fis_mot_2,"##0")</f>
        <v>0,0</v>
      </c>
      <c r="FT5" s="249" t="str">
        <f>TEXT(disc_intel_1,"##0")&amp;","&amp;TEXT(disc_intel_2,"##0")</f>
        <v>0,0</v>
      </c>
      <c r="FU5" s="249" t="str">
        <f>TEXT(disc_mult_1,"##0")&amp;","&amp;TEXT(disc_mult_2,"##0")</f>
        <v>0,0</v>
      </c>
      <c r="FV5" s="249" t="str">
        <f>TEXT(hipoacusia_1,"##0")&amp;","&amp;TEXT(hipoacusia_2,"##0")</f>
        <v>0,0</v>
      </c>
      <c r="FW5" s="249" t="str">
        <f>TEXT(sordera_1,"##0")&amp;","&amp;TEXT(sordera_2,"##0")</f>
        <v>0,0</v>
      </c>
      <c r="FX5" s="249" t="str">
        <f>TEXT(baja_vision_1,"##0")&amp;","&amp;TEXT(baja_vision_2,"##0")</f>
        <v>0,0</v>
      </c>
      <c r="FY5" s="249" t="str">
        <f>TEXT(ceguera_1,"##0")&amp;","&amp;TEXT(ceguera_2,"##0")</f>
        <v>0,0</v>
      </c>
      <c r="FZ5" s="249" t="str">
        <f>TEXT(disc_psicosoc_1,"##0")&amp;","&amp;TEXT(disc_psicosoc_2,"##0")</f>
        <v>0,0</v>
      </c>
      <c r="GA5" s="249" t="str">
        <f>TEXT(ap_intel_1,"##0")&amp;","&amp;TEXT(ap_intel_2,"##0")</f>
        <v>0,0</v>
      </c>
      <c r="GB5" s="249" t="str">
        <f>TEXT(ap_creat_1,"##0")&amp;","&amp;TEXT(ap_creat_2,"##0")</f>
        <v>0,0</v>
      </c>
      <c r="GC5" s="249" t="str">
        <f>TEXT(ap_socioafec_1,"##0")&amp;","&amp;TEXT(ap_socioafec_2,"##0")</f>
        <v>0,0</v>
      </c>
      <c r="GD5" s="249" t="str">
        <f>TEXT(ap_art_1,"##0")&amp;","&amp;TEXT(ap_art_2,"##0")</f>
        <v>0,0</v>
      </c>
      <c r="GE5" s="249" t="str">
        <f>TEXT(ap_psicomot_1,"##0")&amp;","&amp;TEXT(ap_psicomot_2,"##0")</f>
        <v>0,0</v>
      </c>
      <c r="GF5" s="249" t="str">
        <f>TEXT(num_docentes_1,"##0")&amp;","&amp;TEXT(num_docentes_2,"##0")</f>
        <v>0,0</v>
      </c>
      <c r="GG5" s="249" t="str">
        <f>TEXT(alu_form_trab_1,"###0")&amp;","&amp;TEXT(alu_form_trab_2,"###0")</f>
        <v>0,0</v>
      </c>
      <c r="GH5" s="249">
        <f>num_form_trab</f>
        <v>0</v>
      </c>
      <c r="GI5" s="249">
        <f>obs_grales</f>
        <v>0</v>
      </c>
      <c r="GJ5" s="249">
        <f>resp_llenado</f>
        <v>0</v>
      </c>
      <c r="GK5" s="249" t="str">
        <f>TEXT(fecha_llenado_1,"0000")&amp;","&amp;TEXT(fecha_llenado_2,"00")&amp;","&amp;TEXT(fecha_llenado_3,"00")</f>
        <v>0000,00,00</v>
      </c>
    </row>
  </sheetData>
  <sheetProtection algorithmName="SHA-512" hashValue="mPdKtIU+Nv3t4KitPWqnE82leVtB0VJQdHlH7gkrA7r4YUzGTUt/n8wbczQCE+vqR4TqF2/EiTFqu4IEOT7gLg==" saltValue="L35fDZd8uNKRPWKKsrinD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V37"/>
  <sheetViews>
    <sheetView showGridLines="0" topLeftCell="A7" zoomScale="85" zoomScaleNormal="85" workbookViewId="0">
      <selection activeCell="AC35" sqref="AC35"/>
    </sheetView>
  </sheetViews>
  <sheetFormatPr baseColWidth="10" defaultColWidth="9.7109375" defaultRowHeight="13.5" customHeight="1" x14ac:dyDescent="0.2"/>
  <cols>
    <col min="1" max="1" width="52.42578125" style="249" customWidth="1"/>
    <col min="2" max="2" width="1.140625" style="249" customWidth="1"/>
    <col min="3" max="3" width="3.5703125" style="249" customWidth="1"/>
    <col min="4" max="6" width="3.85546875" style="249" customWidth="1"/>
    <col min="7" max="7" width="2.7109375" style="249" customWidth="1"/>
    <col min="8" max="8" width="3.85546875" style="249" customWidth="1"/>
    <col min="9" max="11" width="2.7109375" style="249" customWidth="1"/>
    <col min="12" max="12" width="3.85546875" style="249" customWidth="1"/>
    <col min="13" max="16" width="2.7109375" style="249" customWidth="1"/>
    <col min="17" max="17" width="3.85546875" style="249" customWidth="1"/>
    <col min="18" max="21" width="2.7109375" style="249" customWidth="1"/>
    <col min="22" max="22" width="3.85546875" style="249" customWidth="1"/>
    <col min="23" max="25" width="2.7109375" style="249" customWidth="1"/>
    <col min="26" max="26" width="3.85546875" style="249" customWidth="1"/>
    <col min="27" max="27" width="2.7109375" style="249" customWidth="1"/>
    <col min="28" max="32" width="3.85546875" style="249" customWidth="1"/>
    <col min="33" max="255" width="12.140625" style="249" customWidth="1"/>
    <col min="256" max="16384" width="9.7109375" style="249"/>
  </cols>
  <sheetData>
    <row r="1" spans="1:256" ht="18" customHeight="1" x14ac:dyDescent="0.3">
      <c r="A1" s="292" t="s">
        <v>32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132"/>
      <c r="O1" s="132"/>
      <c r="P1" s="132"/>
      <c r="Q1" s="132"/>
      <c r="R1" s="132"/>
      <c r="S1" s="274"/>
      <c r="T1" s="274"/>
      <c r="U1" s="274"/>
      <c r="V1" s="274"/>
      <c r="W1" s="274"/>
      <c r="X1" s="274"/>
      <c r="Y1" s="274"/>
      <c r="Z1" s="274"/>
      <c r="AA1" s="420" t="s">
        <v>33</v>
      </c>
      <c r="AB1" s="420"/>
      <c r="AC1" s="42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pans="1:256" ht="18" customHeight="1" x14ac:dyDescent="0.3">
      <c r="A2" s="290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421" t="s">
        <v>621</v>
      </c>
      <c r="V2" s="421"/>
      <c r="W2" s="421"/>
      <c r="X2" s="421"/>
      <c r="Y2" s="421"/>
      <c r="Z2" s="421"/>
      <c r="AA2" s="421"/>
      <c r="AB2" s="421"/>
      <c r="AC2" s="421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pans="1:256" ht="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</row>
    <row r="4" spans="1:256" ht="15" x14ac:dyDescent="0.25">
      <c r="A4" s="291" t="s">
        <v>35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ht="15" x14ac:dyDescent="0.25">
      <c r="A5" s="291"/>
      <c r="B5" s="256"/>
      <c r="C5" s="256"/>
      <c r="D5" s="256"/>
      <c r="E5" s="256"/>
      <c r="F5" s="256"/>
      <c r="G5" s="425" t="s">
        <v>487</v>
      </c>
      <c r="H5" s="425"/>
      <c r="I5" s="425"/>
      <c r="J5" s="425"/>
      <c r="K5" s="425"/>
      <c r="L5" s="425"/>
      <c r="M5" s="425"/>
      <c r="N5" s="256"/>
      <c r="O5" s="256"/>
      <c r="P5" s="256"/>
      <c r="Q5" s="256"/>
      <c r="R5" s="256"/>
      <c r="S5" s="256"/>
      <c r="T5" s="256"/>
      <c r="U5" s="256"/>
      <c r="V5" s="256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spans="1:256" ht="15" x14ac:dyDescent="0.25">
      <c r="A6" s="256"/>
      <c r="B6" s="256"/>
      <c r="C6" s="256"/>
      <c r="D6" s="4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ht="15" x14ac:dyDescent="0.25">
      <c r="A7" s="256" t="s">
        <v>483</v>
      </c>
      <c r="B7" s="256"/>
      <c r="C7" s="258"/>
      <c r="D7" s="293"/>
      <c r="E7" s="422" t="s">
        <v>36</v>
      </c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256"/>
      <c r="T7" s="256"/>
      <c r="U7" s="256"/>
      <c r="V7" s="256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spans="1:256" ht="15" x14ac:dyDescent="0.25">
      <c r="A8" s="256" t="s">
        <v>484</v>
      </c>
      <c r="B8" s="256"/>
      <c r="C8" s="256"/>
      <c r="D8" s="173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spans="1:256" ht="15" x14ac:dyDescent="0.25">
      <c r="A9" s="256"/>
      <c r="B9" s="256"/>
      <c r="C9" s="258"/>
      <c r="D9" s="296" t="s">
        <v>611</v>
      </c>
      <c r="E9" s="422" t="s">
        <v>37</v>
      </c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256"/>
      <c r="T9" s="256"/>
      <c r="U9" s="256"/>
      <c r="V9" s="256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spans="1:256" ht="15" x14ac:dyDescent="0.25">
      <c r="A10" s="256"/>
      <c r="B10" s="256"/>
      <c r="C10" s="256"/>
      <c r="D10" s="160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spans="1:256" ht="15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ht="15" x14ac:dyDescent="0.25">
      <c r="A12" s="256"/>
      <c r="B12" s="256"/>
      <c r="C12" s="25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56"/>
      <c r="U12" s="256"/>
      <c r="V12" s="256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pans="1:256" ht="15" x14ac:dyDescent="0.25">
      <c r="A13" s="256" t="s">
        <v>38</v>
      </c>
      <c r="B13" s="267"/>
      <c r="C13" s="267"/>
      <c r="D13" s="424" t="s">
        <v>39</v>
      </c>
      <c r="E13" s="424"/>
      <c r="F13" s="424"/>
      <c r="G13" s="424"/>
      <c r="H13" s="256"/>
      <c r="I13" s="256"/>
      <c r="J13" s="424" t="s">
        <v>23</v>
      </c>
      <c r="K13" s="424"/>
      <c r="L13" s="30"/>
      <c r="M13" s="30"/>
      <c r="N13" s="424" t="s">
        <v>24</v>
      </c>
      <c r="O13" s="424"/>
      <c r="P13" s="256"/>
      <c r="Q13" s="256"/>
      <c r="R13" s="30"/>
      <c r="S13" s="30"/>
      <c r="T13" s="256"/>
      <c r="U13" s="256"/>
      <c r="V13" s="256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pans="1:256" ht="15" x14ac:dyDescent="0.25">
      <c r="A14" s="256"/>
      <c r="B14" s="256"/>
      <c r="C14" s="258"/>
      <c r="D14" s="413">
        <v>2018</v>
      </c>
      <c r="E14" s="414"/>
      <c r="F14" s="414"/>
      <c r="G14" s="415"/>
      <c r="H14" s="174"/>
      <c r="I14" s="258"/>
      <c r="J14" s="408">
        <v>8</v>
      </c>
      <c r="K14" s="410"/>
      <c r="L14" s="42"/>
      <c r="M14" s="175"/>
      <c r="N14" s="408">
        <v>21</v>
      </c>
      <c r="O14" s="410"/>
      <c r="P14" s="174"/>
      <c r="Q14" s="256"/>
      <c r="R14" s="30"/>
      <c r="S14" s="30"/>
      <c r="T14" s="256"/>
      <c r="U14" s="256"/>
      <c r="V14" s="256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ht="15" x14ac:dyDescent="0.25">
      <c r="A15" s="256"/>
      <c r="B15" s="256"/>
      <c r="C15" s="256"/>
      <c r="D15" s="160"/>
      <c r="E15" s="160"/>
      <c r="F15" s="160"/>
      <c r="G15" s="160"/>
      <c r="H15" s="256"/>
      <c r="I15" s="256"/>
      <c r="J15" s="160"/>
      <c r="K15" s="160"/>
      <c r="L15" s="256"/>
      <c r="M15" s="256"/>
      <c r="N15" s="160"/>
      <c r="O15" s="160"/>
      <c r="P15" s="256"/>
      <c r="Q15" s="256"/>
      <c r="R15" s="256"/>
      <c r="S15" s="256"/>
      <c r="T15" s="256"/>
      <c r="U15" s="256"/>
      <c r="V15" s="25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ht="15" x14ac:dyDescent="0.25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spans="1:256" ht="15" x14ac:dyDescent="0.25">
      <c r="A17" s="256"/>
      <c r="B17" s="256"/>
      <c r="C17" s="256"/>
      <c r="D17" s="256"/>
      <c r="E17" s="256"/>
      <c r="F17" s="25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47"/>
      <c r="Y17" s="47"/>
      <c r="Z17" s="47"/>
      <c r="AA17" s="47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spans="1:256" ht="15" x14ac:dyDescent="0.25">
      <c r="A18" s="256" t="s">
        <v>485</v>
      </c>
      <c r="B18" s="291"/>
      <c r="C18" s="416" t="s">
        <v>40</v>
      </c>
      <c r="D18" s="417"/>
      <c r="E18" s="417"/>
      <c r="F18" s="418"/>
      <c r="G18" s="419" t="s">
        <v>41</v>
      </c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2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ht="15" x14ac:dyDescent="0.25">
      <c r="A19" s="256" t="s">
        <v>486</v>
      </c>
      <c r="B19" s="256"/>
      <c r="C19" s="258"/>
      <c r="D19" s="411">
        <v>6</v>
      </c>
      <c r="E19" s="412"/>
      <c r="F19" s="176"/>
      <c r="G19" s="403" t="s">
        <v>42</v>
      </c>
      <c r="H19" s="403"/>
      <c r="I19" s="403"/>
      <c r="J19" s="403" t="s">
        <v>43</v>
      </c>
      <c r="K19" s="403"/>
      <c r="L19" s="403"/>
      <c r="M19" s="403"/>
      <c r="N19" s="403"/>
      <c r="O19" s="403" t="s">
        <v>44</v>
      </c>
      <c r="P19" s="403"/>
      <c r="Q19" s="403"/>
      <c r="R19" s="403"/>
      <c r="S19" s="403"/>
      <c r="T19" s="403" t="s">
        <v>45</v>
      </c>
      <c r="U19" s="403"/>
      <c r="V19" s="403"/>
      <c r="W19" s="403"/>
      <c r="X19" s="403"/>
      <c r="Y19" s="403" t="s">
        <v>46</v>
      </c>
      <c r="Z19" s="403"/>
      <c r="AA19" s="403"/>
      <c r="AB19" s="42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6" ht="7.5" customHeight="1" x14ac:dyDescent="0.25">
      <c r="A20" s="256"/>
      <c r="B20" s="256"/>
      <c r="C20" s="256"/>
      <c r="D20" s="160"/>
      <c r="E20" s="160"/>
      <c r="F20" s="256"/>
      <c r="G20" s="160"/>
      <c r="H20" s="173"/>
      <c r="I20" s="160"/>
      <c r="J20" s="160"/>
      <c r="K20" s="160"/>
      <c r="L20" s="173"/>
      <c r="M20" s="160"/>
      <c r="N20" s="160"/>
      <c r="O20" s="160"/>
      <c r="P20" s="160"/>
      <c r="Q20" s="173"/>
      <c r="R20" s="160"/>
      <c r="S20" s="160"/>
      <c r="T20" s="160"/>
      <c r="U20" s="160"/>
      <c r="V20" s="173"/>
      <c r="W20" s="162"/>
      <c r="X20" s="162"/>
      <c r="Y20" s="162"/>
      <c r="Z20" s="177"/>
      <c r="AA20" s="162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6" ht="15" x14ac:dyDescent="0.25">
      <c r="A21" s="256"/>
      <c r="B21" s="256"/>
      <c r="C21" s="256"/>
      <c r="D21" s="256"/>
      <c r="E21" s="256"/>
      <c r="F21" s="256"/>
      <c r="G21" s="258"/>
      <c r="H21" s="184"/>
      <c r="I21" s="178"/>
      <c r="J21" s="179"/>
      <c r="K21" s="180"/>
      <c r="L21" s="296">
        <v>6</v>
      </c>
      <c r="M21" s="178"/>
      <c r="N21" s="179"/>
      <c r="O21" s="179"/>
      <c r="P21" s="180"/>
      <c r="Q21" s="184"/>
      <c r="R21" s="178"/>
      <c r="S21" s="179"/>
      <c r="T21" s="179"/>
      <c r="U21" s="180"/>
      <c r="V21" s="184"/>
      <c r="W21" s="26"/>
      <c r="X21" s="25"/>
      <c r="Y21" s="181"/>
      <c r="Z21" s="185"/>
      <c r="AA21" s="42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ht="15" x14ac:dyDescent="0.25">
      <c r="A22" s="256"/>
      <c r="B22" s="256"/>
      <c r="C22" s="256"/>
      <c r="D22" s="256"/>
      <c r="E22" s="256"/>
      <c r="F22" s="256"/>
      <c r="G22" s="256"/>
      <c r="H22" s="182"/>
      <c r="I22" s="179"/>
      <c r="J22" s="179"/>
      <c r="K22" s="179"/>
      <c r="L22" s="182"/>
      <c r="M22" s="179"/>
      <c r="N22" s="179"/>
      <c r="O22" s="179"/>
      <c r="P22" s="179"/>
      <c r="Q22" s="182"/>
      <c r="R22" s="179"/>
      <c r="S22" s="179"/>
      <c r="T22" s="179"/>
      <c r="U22" s="179"/>
      <c r="V22" s="182"/>
      <c r="W22" s="25"/>
      <c r="X22" s="25"/>
      <c r="Y22" s="25"/>
      <c r="Z22" s="183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spans="1:256" ht="15" x14ac:dyDescent="0.25">
      <c r="A23" s="256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spans="1:256" ht="15" x14ac:dyDescent="0.25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ht="15" x14ac:dyDescent="0.25">
      <c r="A25" s="256"/>
      <c r="B25" s="256"/>
      <c r="C25" s="256"/>
      <c r="D25" s="256"/>
      <c r="E25" s="256"/>
      <c r="F25" s="404" t="s">
        <v>47</v>
      </c>
      <c r="G25" s="404"/>
      <c r="H25" s="404"/>
      <c r="I25" s="404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256" ht="15" x14ac:dyDescent="0.25">
      <c r="A26" s="256"/>
      <c r="B26" s="256"/>
      <c r="C26" s="256"/>
      <c r="D26" s="256"/>
      <c r="E26" s="256"/>
      <c r="F26" s="256"/>
      <c r="G26" s="256"/>
      <c r="H26" s="256"/>
      <c r="I26" s="256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spans="1:256" ht="15" x14ac:dyDescent="0.25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256" ht="15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ht="15" x14ac:dyDescent="0.25">
      <c r="A29" s="256"/>
      <c r="B29" s="256"/>
      <c r="C29" s="256"/>
      <c r="D29" s="256"/>
      <c r="E29" s="256"/>
      <c r="F29" s="256"/>
      <c r="G29" s="256"/>
      <c r="H29" s="256"/>
      <c r="I29" s="256"/>
      <c r="J29" s="46"/>
      <c r="K29" s="46"/>
      <c r="L29" s="46"/>
      <c r="M29" s="46"/>
      <c r="N29" s="256"/>
      <c r="O29" s="256"/>
      <c r="P29" s="256"/>
      <c r="Q29" s="256"/>
      <c r="R29" s="256"/>
      <c r="S29" s="256"/>
      <c r="T29" s="256"/>
      <c r="U29" s="256"/>
      <c r="V29" s="256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ht="15" x14ac:dyDescent="0.25">
      <c r="A30" s="256" t="s">
        <v>48</v>
      </c>
      <c r="B30" s="256"/>
      <c r="C30" s="256"/>
      <c r="D30" s="406" t="s">
        <v>49</v>
      </c>
      <c r="E30" s="404"/>
      <c r="F30" s="404"/>
      <c r="G30" s="404"/>
      <c r="H30" s="404"/>
      <c r="I30" s="407"/>
      <c r="J30" s="408">
        <v>332</v>
      </c>
      <c r="K30" s="409"/>
      <c r="L30" s="409"/>
      <c r="M30" s="410"/>
      <c r="N30" s="178"/>
      <c r="O30" s="256"/>
      <c r="P30" s="256"/>
      <c r="Q30" s="256"/>
      <c r="R30" s="256"/>
      <c r="S30" s="256"/>
      <c r="T30" s="256"/>
      <c r="U30" s="256"/>
      <c r="V30" s="256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ht="15" x14ac:dyDescent="0.25">
      <c r="A31" s="256"/>
      <c r="B31" s="256"/>
      <c r="C31" s="256"/>
      <c r="D31" s="256"/>
      <c r="E31" s="256"/>
      <c r="F31" s="256"/>
      <c r="G31" s="256"/>
      <c r="H31" s="256"/>
      <c r="I31" s="256"/>
      <c r="J31" s="160"/>
      <c r="K31" s="160"/>
      <c r="L31" s="160"/>
      <c r="M31" s="160"/>
      <c r="N31" s="256"/>
      <c r="O31" s="256"/>
      <c r="P31" s="256"/>
      <c r="Q31" s="256"/>
      <c r="R31" s="256"/>
      <c r="S31" s="256"/>
      <c r="T31" s="256"/>
      <c r="U31" s="256"/>
      <c r="V31" s="256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256" ht="15" x14ac:dyDescent="0.2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ht="15" x14ac:dyDescent="0.25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ht="15" x14ac:dyDescent="0.2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ht="15" x14ac:dyDescent="0.25">
      <c r="A35" s="256"/>
      <c r="B35" s="291"/>
      <c r="C35" s="256"/>
      <c r="D35" s="256"/>
      <c r="E35" s="256"/>
      <c r="F35" s="256"/>
      <c r="G35" s="30"/>
      <c r="H35" s="30"/>
      <c r="I35" s="30"/>
      <c r="J35" s="30"/>
      <c r="K35" s="30"/>
      <c r="L35" s="30"/>
      <c r="M35" s="30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30"/>
      <c r="Y35" s="30"/>
      <c r="Z35" s="30"/>
      <c r="AA35" s="397" t="s">
        <v>50</v>
      </c>
      <c r="AB35" s="397"/>
      <c r="AC35" s="33" t="s">
        <v>51</v>
      </c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ht="15" customHeight="1" x14ac:dyDescent="0.25">
      <c r="A36" s="256"/>
      <c r="B36" s="256"/>
      <c r="C36" s="398" t="s">
        <v>52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9"/>
      <c r="N36" s="400">
        <f>cct</f>
        <v>0</v>
      </c>
      <c r="O36" s="401"/>
      <c r="P36" s="401"/>
      <c r="Q36" s="401"/>
      <c r="R36" s="401"/>
      <c r="S36" s="401"/>
      <c r="T36" s="401"/>
      <c r="U36" s="401"/>
      <c r="V36" s="401"/>
      <c r="W36" s="402"/>
      <c r="X36" s="42"/>
      <c r="Y36" s="30"/>
      <c r="Z36" s="30"/>
      <c r="AA36" s="30"/>
      <c r="AB36" s="30"/>
      <c r="AC36" s="28">
        <v>15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15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160"/>
      <c r="O37" s="160"/>
      <c r="P37" s="160"/>
      <c r="Q37" s="160"/>
      <c r="R37" s="160"/>
      <c r="S37" s="160"/>
      <c r="T37" s="160"/>
      <c r="U37" s="161"/>
      <c r="V37" s="162"/>
      <c r="W37" s="162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</sheetData>
  <sheetProtection algorithmName="SHA-512" hashValue="WjlIoEGN0dcSkJ/ed//cESa1tT72CWn/b7KXACKNBA4hbD41mMxRsQ40nGulaOt1wqvkYJiTRHtqJSvTj0vM+Q==" saltValue="2KUiGnHY6MKm5egTdVnmsA==" spinCount="100000" sheet="1" objects="1" scenarios="1" selectLockedCells="1"/>
  <mergeCells count="26">
    <mergeCell ref="AA1:AC1"/>
    <mergeCell ref="U2:AC2"/>
    <mergeCell ref="E7:R7"/>
    <mergeCell ref="E9:R9"/>
    <mergeCell ref="D13:G13"/>
    <mergeCell ref="J13:K13"/>
    <mergeCell ref="N13:O13"/>
    <mergeCell ref="G5:M5"/>
    <mergeCell ref="D14:G14"/>
    <mergeCell ref="J14:K14"/>
    <mergeCell ref="N14:O14"/>
    <mergeCell ref="C18:F18"/>
    <mergeCell ref="G18:AA18"/>
    <mergeCell ref="AA35:AB35"/>
    <mergeCell ref="C36:M36"/>
    <mergeCell ref="N36:W36"/>
    <mergeCell ref="Y19:AA19"/>
    <mergeCell ref="F25:I25"/>
    <mergeCell ref="J25:V25"/>
    <mergeCell ref="D30:I30"/>
    <mergeCell ref="J30:M30"/>
    <mergeCell ref="D19:E19"/>
    <mergeCell ref="G19:I19"/>
    <mergeCell ref="J19:N19"/>
    <mergeCell ref="O19:S19"/>
    <mergeCell ref="T19:X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opLeftCell="A31" workbookViewId="0">
      <selection activeCell="E27" sqref="E27"/>
    </sheetView>
  </sheetViews>
  <sheetFormatPr baseColWidth="10" defaultColWidth="12.140625" defaultRowHeight="13.5" customHeight="1" x14ac:dyDescent="0.2"/>
  <cols>
    <col min="1" max="1" width="47" style="308" customWidth="1"/>
    <col min="2" max="3" width="3.85546875" style="308" customWidth="1"/>
    <col min="4" max="4" width="2.85546875" style="308" customWidth="1"/>
    <col min="5" max="5" width="9.7109375" style="308" customWidth="1"/>
    <col min="6" max="6" width="1.7109375" style="308" customWidth="1"/>
    <col min="7" max="7" width="9.7109375" style="308" customWidth="1"/>
    <col min="8" max="8" width="1.7109375" style="308" customWidth="1"/>
    <col min="9" max="12" width="2.85546875" style="308" customWidth="1"/>
    <col min="13" max="13" width="1.7109375" style="308" customWidth="1"/>
    <col min="14" max="14" width="9.7109375" style="308" customWidth="1"/>
    <col min="15" max="15" width="1.7109375" style="308" customWidth="1"/>
    <col min="16" max="16" width="9.7109375" style="308" customWidth="1"/>
    <col min="17" max="17" width="1.7109375" style="308" customWidth="1"/>
    <col min="18" max="18" width="9.7109375" style="308" customWidth="1"/>
    <col min="19" max="19" width="2.140625" style="308" customWidth="1"/>
    <col min="20" max="20" width="5.85546875" style="308" customWidth="1"/>
    <col min="21" max="21" width="3.85546875" style="308" customWidth="1"/>
    <col min="22" max="16384" width="12.140625" style="308"/>
  </cols>
  <sheetData>
    <row r="1" spans="1:21" ht="18" customHeight="1" x14ac:dyDescent="0.3">
      <c r="A1" s="321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132"/>
      <c r="N1" s="132"/>
      <c r="O1" s="317"/>
      <c r="P1" s="317"/>
      <c r="Q1" s="317"/>
      <c r="R1" s="317"/>
      <c r="S1" s="426"/>
      <c r="T1" s="426"/>
      <c r="U1" s="30"/>
    </row>
    <row r="2" spans="1:21" ht="18" customHeight="1" x14ac:dyDescent="0.3">
      <c r="A2" s="322" t="s">
        <v>34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421" t="s">
        <v>646</v>
      </c>
      <c r="Q2" s="421"/>
      <c r="R2" s="421"/>
      <c r="S2" s="421"/>
      <c r="T2" s="421"/>
      <c r="U2" s="5"/>
    </row>
    <row r="3" spans="1:21" ht="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s="328" customFormat="1" ht="15" x14ac:dyDescent="0.25">
      <c r="G4" s="328" t="s">
        <v>647</v>
      </c>
    </row>
    <row r="5" spans="1:21" ht="15" x14ac:dyDescent="0.25">
      <c r="A5" s="323" t="s">
        <v>648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" x14ac:dyDescent="0.25">
      <c r="A6" s="3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5" x14ac:dyDescent="0.25">
      <c r="A7" s="30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5"/>
      <c r="O7" s="313"/>
      <c r="P7" s="21" t="s">
        <v>53</v>
      </c>
      <c r="Q7" s="313"/>
      <c r="R7" s="21" t="s">
        <v>649</v>
      </c>
      <c r="S7" s="30"/>
      <c r="T7" s="21"/>
      <c r="U7" s="30"/>
    </row>
    <row r="8" spans="1:21" ht="15" x14ac:dyDescent="0.25">
      <c r="A8" s="30"/>
      <c r="B8" s="313"/>
      <c r="C8" s="313"/>
      <c r="D8" s="313"/>
      <c r="F8" s="313"/>
      <c r="G8" s="313"/>
      <c r="H8" s="313"/>
      <c r="I8" s="313"/>
      <c r="J8" s="313"/>
      <c r="K8" s="313"/>
      <c r="L8" s="313"/>
      <c r="M8" s="313"/>
      <c r="N8" s="21" t="s">
        <v>54</v>
      </c>
      <c r="O8" s="313"/>
      <c r="P8" s="21" t="s">
        <v>650</v>
      </c>
      <c r="Q8" s="313"/>
      <c r="R8" s="21" t="s">
        <v>651</v>
      </c>
      <c r="S8" s="30"/>
      <c r="T8" s="21"/>
      <c r="U8" s="30"/>
    </row>
    <row r="9" spans="1:21" ht="15" customHeight="1" x14ac:dyDescent="0.25">
      <c r="A9" s="427" t="s">
        <v>652</v>
      </c>
      <c r="B9" s="416" t="s">
        <v>55</v>
      </c>
      <c r="C9" s="416"/>
      <c r="D9" s="416"/>
      <c r="E9" s="21" t="s">
        <v>56</v>
      </c>
      <c r="F9" s="313"/>
      <c r="G9" s="21" t="s">
        <v>57</v>
      </c>
      <c r="H9" s="313"/>
      <c r="I9" s="416" t="s">
        <v>58</v>
      </c>
      <c r="J9" s="416"/>
      <c r="K9" s="416"/>
      <c r="L9" s="416"/>
      <c r="M9" s="313"/>
      <c r="N9" s="21" t="s">
        <v>59</v>
      </c>
      <c r="O9" s="313"/>
      <c r="P9" s="21" t="s">
        <v>60</v>
      </c>
      <c r="Q9" s="313"/>
      <c r="R9" s="21" t="s">
        <v>488</v>
      </c>
      <c r="S9" s="30"/>
      <c r="T9" s="21" t="s">
        <v>68</v>
      </c>
      <c r="U9" s="30"/>
    </row>
    <row r="10" spans="1:21" ht="6" customHeight="1" x14ac:dyDescent="0.25">
      <c r="A10" s="428"/>
      <c r="B10" s="315"/>
      <c r="C10" s="315"/>
      <c r="D10" s="315"/>
      <c r="E10" s="309"/>
      <c r="F10" s="313"/>
      <c r="G10" s="309"/>
      <c r="H10" s="313"/>
      <c r="I10" s="309"/>
      <c r="J10" s="309"/>
      <c r="K10" s="309"/>
      <c r="L10" s="309"/>
      <c r="M10" s="313"/>
      <c r="N10" s="309"/>
      <c r="O10" s="313"/>
      <c r="P10" s="21"/>
      <c r="Q10" s="313"/>
      <c r="R10" s="309"/>
      <c r="S10" s="30"/>
      <c r="T10" s="309"/>
      <c r="U10" s="30"/>
    </row>
    <row r="11" spans="1:21" ht="15.75" x14ac:dyDescent="0.3">
      <c r="A11" s="428"/>
      <c r="B11" s="313"/>
      <c r="C11" s="329" t="s">
        <v>61</v>
      </c>
      <c r="E11" s="330"/>
      <c r="F11" s="23"/>
      <c r="G11" s="330"/>
      <c r="H11" s="23"/>
      <c r="I11" s="429">
        <f>E11+G11</f>
        <v>0</v>
      </c>
      <c r="J11" s="430"/>
      <c r="K11" s="430"/>
      <c r="L11" s="431"/>
      <c r="M11" s="23"/>
      <c r="N11" s="330"/>
      <c r="O11" s="23"/>
      <c r="P11" s="330"/>
      <c r="Q11" s="23"/>
      <c r="R11" s="330"/>
      <c r="S11" s="331"/>
      <c r="T11" s="332"/>
      <c r="U11" s="30"/>
    </row>
    <row r="12" spans="1:21" ht="15.75" x14ac:dyDescent="0.3">
      <c r="A12" s="428"/>
      <c r="B12" s="313"/>
      <c r="C12" s="329" t="s">
        <v>62</v>
      </c>
      <c r="D12" s="313"/>
      <c r="E12" s="330"/>
      <c r="F12" s="23"/>
      <c r="G12" s="330"/>
      <c r="H12" s="23"/>
      <c r="I12" s="429">
        <f>aexis_2+aexis_5</f>
        <v>0</v>
      </c>
      <c r="J12" s="430"/>
      <c r="K12" s="430"/>
      <c r="L12" s="431"/>
      <c r="M12" s="23"/>
      <c r="N12" s="330"/>
      <c r="O12" s="23"/>
      <c r="P12" s="330"/>
      <c r="Q12" s="23"/>
      <c r="R12" s="330"/>
      <c r="S12" s="331"/>
      <c r="T12" s="332"/>
      <c r="U12" s="30"/>
    </row>
    <row r="13" spans="1:21" ht="15.75" x14ac:dyDescent="0.3">
      <c r="A13" s="428"/>
      <c r="B13" s="313"/>
      <c r="C13" s="329" t="s">
        <v>63</v>
      </c>
      <c r="D13" s="313"/>
      <c r="E13" s="330"/>
      <c r="F13" s="23"/>
      <c r="G13" s="330"/>
      <c r="H13" s="23"/>
      <c r="I13" s="429">
        <f>E13+G13</f>
        <v>0</v>
      </c>
      <c r="J13" s="430"/>
      <c r="K13" s="430"/>
      <c r="L13" s="431"/>
      <c r="M13" s="23"/>
      <c r="N13" s="330"/>
      <c r="O13" s="23"/>
      <c r="P13" s="330"/>
      <c r="Q13" s="23"/>
      <c r="R13" s="330"/>
      <c r="S13" s="331"/>
      <c r="T13" s="332"/>
      <c r="U13" s="30"/>
    </row>
    <row r="14" spans="1:21" ht="15.75" x14ac:dyDescent="0.3">
      <c r="A14" s="428"/>
      <c r="B14" s="313"/>
      <c r="C14" s="329" t="s">
        <v>64</v>
      </c>
      <c r="D14" s="313"/>
      <c r="E14" s="22"/>
      <c r="F14" s="23"/>
      <c r="G14" s="22"/>
      <c r="H14" s="23"/>
      <c r="I14" s="429"/>
      <c r="J14" s="430"/>
      <c r="K14" s="430"/>
      <c r="L14" s="431"/>
      <c r="M14" s="23"/>
      <c r="N14" s="22"/>
      <c r="O14" s="23"/>
      <c r="P14" s="22"/>
      <c r="Q14" s="23"/>
      <c r="R14" s="22"/>
      <c r="S14" s="331"/>
      <c r="T14" s="333"/>
      <c r="U14" s="30"/>
    </row>
    <row r="15" spans="1:21" ht="6" customHeight="1" x14ac:dyDescent="0.25">
      <c r="A15" s="428"/>
      <c r="B15" s="313"/>
      <c r="C15" s="313"/>
      <c r="D15" s="313"/>
      <c r="E15" s="318"/>
      <c r="F15" s="24"/>
      <c r="G15" s="318"/>
      <c r="H15" s="24"/>
      <c r="I15" s="318"/>
      <c r="J15" s="318"/>
      <c r="K15" s="318"/>
      <c r="L15" s="318"/>
      <c r="M15" s="24"/>
      <c r="N15" s="318"/>
      <c r="O15" s="24"/>
      <c r="P15" s="318"/>
      <c r="Q15" s="24"/>
      <c r="R15" s="318"/>
      <c r="S15" s="334"/>
      <c r="T15" s="320"/>
      <c r="U15" s="30"/>
    </row>
    <row r="16" spans="1:21" ht="15.75" x14ac:dyDescent="0.3">
      <c r="A16" s="428"/>
      <c r="B16" s="416" t="s">
        <v>65</v>
      </c>
      <c r="C16" s="416"/>
      <c r="D16" s="418"/>
      <c r="E16" s="335">
        <f>E11+E12+E13+E14</f>
        <v>0</v>
      </c>
      <c r="F16" s="23"/>
      <c r="G16" s="335">
        <f>G11+G12+G13+G14</f>
        <v>0</v>
      </c>
      <c r="H16" s="23"/>
      <c r="I16" s="429">
        <f>E16+G16</f>
        <v>0</v>
      </c>
      <c r="J16" s="430"/>
      <c r="K16" s="430"/>
      <c r="L16" s="431"/>
      <c r="M16" s="23"/>
      <c r="N16" s="335">
        <f>N11+N12+N13+N14</f>
        <v>0</v>
      </c>
      <c r="O16" s="23"/>
      <c r="P16" s="335">
        <f>P11+P12+P13+P14</f>
        <v>0</v>
      </c>
      <c r="Q16" s="23"/>
      <c r="R16" s="335">
        <f>R11+R12+R13+R14</f>
        <v>0</v>
      </c>
      <c r="S16" s="331"/>
      <c r="T16" s="336">
        <f>T11+T12+T13+T14</f>
        <v>0</v>
      </c>
      <c r="U16" s="30"/>
    </row>
    <row r="17" spans="1:21" ht="15" x14ac:dyDescent="0.25">
      <c r="A17" s="428"/>
      <c r="B17" s="313"/>
      <c r="C17" s="313"/>
      <c r="D17" s="313"/>
      <c r="E17" s="337"/>
      <c r="F17" s="338"/>
      <c r="G17" s="337"/>
      <c r="H17" s="338"/>
      <c r="I17" s="337"/>
      <c r="J17" s="337"/>
      <c r="K17" s="337"/>
      <c r="L17" s="337"/>
      <c r="M17" s="338"/>
      <c r="N17" s="337"/>
      <c r="O17" s="338"/>
      <c r="P17" s="337"/>
      <c r="Q17" s="338"/>
      <c r="R17" s="337"/>
      <c r="S17" s="25"/>
      <c r="T17" s="25"/>
      <c r="U17" s="30"/>
    </row>
    <row r="18" spans="1:21" ht="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 x14ac:dyDescent="0.25">
      <c r="A19" s="30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21" t="s">
        <v>53</v>
      </c>
      <c r="Q19" s="313"/>
      <c r="R19" s="21" t="s">
        <v>649</v>
      </c>
      <c r="S19" s="30"/>
      <c r="T19" s="30"/>
      <c r="U19" s="30"/>
    </row>
    <row r="20" spans="1:21" ht="15" x14ac:dyDescent="0.25">
      <c r="A20" s="30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21" t="s">
        <v>54</v>
      </c>
      <c r="O20" s="313"/>
      <c r="P20" s="21" t="s">
        <v>650</v>
      </c>
      <c r="Q20" s="313"/>
      <c r="R20" s="21" t="s">
        <v>651</v>
      </c>
      <c r="S20" s="30"/>
      <c r="T20" s="30"/>
      <c r="U20" s="30"/>
    </row>
    <row r="21" spans="1:21" ht="15" x14ac:dyDescent="0.25">
      <c r="A21" s="427" t="s">
        <v>653</v>
      </c>
      <c r="B21" s="416" t="s">
        <v>55</v>
      </c>
      <c r="C21" s="416"/>
      <c r="D21" s="416"/>
      <c r="E21" s="21" t="s">
        <v>56</v>
      </c>
      <c r="F21" s="313"/>
      <c r="G21" s="21" t="s">
        <v>57</v>
      </c>
      <c r="H21" s="313"/>
      <c r="I21" s="416" t="s">
        <v>58</v>
      </c>
      <c r="J21" s="416"/>
      <c r="K21" s="416"/>
      <c r="L21" s="416"/>
      <c r="M21" s="313"/>
      <c r="N21" s="21" t="s">
        <v>59</v>
      </c>
      <c r="O21" s="313"/>
      <c r="P21" s="21" t="s">
        <v>60</v>
      </c>
      <c r="Q21" s="313"/>
      <c r="R21" s="21" t="s">
        <v>488</v>
      </c>
      <c r="S21" s="30"/>
      <c r="T21" s="30"/>
      <c r="U21" s="30"/>
    </row>
    <row r="22" spans="1:21" ht="9.75" customHeight="1" x14ac:dyDescent="0.25">
      <c r="A22" s="428"/>
      <c r="B22" s="310"/>
      <c r="C22" s="310"/>
      <c r="D22" s="310"/>
      <c r="F22" s="313"/>
      <c r="H22" s="313"/>
      <c r="I22" s="339"/>
      <c r="J22" s="309"/>
      <c r="K22" s="309"/>
      <c r="L22" s="309"/>
      <c r="M22" s="313"/>
      <c r="N22" s="309"/>
      <c r="O22" s="313"/>
      <c r="P22" s="309"/>
      <c r="Q22" s="313"/>
      <c r="R22" s="309"/>
      <c r="S22" s="30"/>
      <c r="T22" s="30"/>
      <c r="U22" s="30"/>
    </row>
    <row r="23" spans="1:21" ht="15.75" x14ac:dyDescent="0.3">
      <c r="A23" s="428"/>
      <c r="B23" s="313"/>
      <c r="C23" s="329" t="s">
        <v>61</v>
      </c>
      <c r="E23" s="330"/>
      <c r="F23" s="340"/>
      <c r="G23" s="330"/>
      <c r="H23" s="340"/>
      <c r="I23" s="435">
        <f>E23+G23</f>
        <v>0</v>
      </c>
      <c r="J23" s="430"/>
      <c r="K23" s="430"/>
      <c r="L23" s="431"/>
      <c r="M23" s="340"/>
      <c r="N23" s="330"/>
      <c r="O23" s="340"/>
      <c r="P23" s="330"/>
      <c r="Q23" s="340">
        <v>1</v>
      </c>
      <c r="R23" s="330"/>
      <c r="S23" s="26"/>
      <c r="T23" s="25"/>
      <c r="U23" s="25"/>
    </row>
    <row r="24" spans="1:21" ht="12.75" customHeight="1" x14ac:dyDescent="0.25">
      <c r="A24" s="428"/>
      <c r="B24" s="313"/>
      <c r="C24" s="313"/>
      <c r="D24" s="313"/>
      <c r="E24" s="316"/>
      <c r="F24" s="27"/>
      <c r="G24" s="316"/>
      <c r="H24" s="27"/>
      <c r="I24" s="316"/>
      <c r="J24" s="316"/>
      <c r="K24" s="316"/>
      <c r="L24" s="316"/>
      <c r="M24" s="27"/>
      <c r="N24" s="341"/>
      <c r="O24" s="84"/>
      <c r="P24" s="341"/>
      <c r="Q24" s="84"/>
      <c r="R24" s="341"/>
      <c r="S24" s="25"/>
      <c r="T24" s="25"/>
      <c r="U24" s="25"/>
    </row>
    <row r="25" spans="1:21" ht="15.75" x14ac:dyDescent="0.3">
      <c r="A25" s="428"/>
      <c r="B25" s="313"/>
      <c r="C25" s="329" t="s">
        <v>62</v>
      </c>
      <c r="D25" s="313"/>
      <c r="E25" s="330"/>
      <c r="F25" s="340"/>
      <c r="G25" s="330"/>
      <c r="H25" s="340"/>
      <c r="I25" s="435">
        <f>aaprob_2+aaprob_5</f>
        <v>0</v>
      </c>
      <c r="J25" s="430"/>
      <c r="K25" s="430"/>
      <c r="L25" s="431"/>
      <c r="M25" s="340"/>
      <c r="N25" s="330"/>
      <c r="O25" s="340"/>
      <c r="P25" s="330"/>
      <c r="Q25" s="340">
        <v>11</v>
      </c>
      <c r="R25" s="330"/>
      <c r="S25" s="26"/>
      <c r="T25" s="25"/>
      <c r="U25" s="25"/>
    </row>
    <row r="26" spans="1:21" ht="12.75" customHeight="1" x14ac:dyDescent="0.25">
      <c r="A26" s="428"/>
      <c r="B26" s="313"/>
      <c r="C26" s="313"/>
      <c r="D26" s="313"/>
      <c r="E26" s="316"/>
      <c r="F26" s="27"/>
      <c r="G26" s="316"/>
      <c r="H26" s="27"/>
      <c r="I26" s="316"/>
      <c r="J26" s="316"/>
      <c r="K26" s="316"/>
      <c r="L26" s="316"/>
      <c r="M26" s="27"/>
      <c r="N26" s="341"/>
      <c r="O26" s="84"/>
      <c r="P26" s="341"/>
      <c r="Q26" s="84"/>
      <c r="R26" s="341"/>
      <c r="S26" s="25"/>
      <c r="T26" s="25"/>
      <c r="U26" s="25"/>
    </row>
    <row r="27" spans="1:21" ht="15.75" x14ac:dyDescent="0.3">
      <c r="A27" s="428"/>
      <c r="B27" s="313"/>
      <c r="C27" s="329" t="s">
        <v>63</v>
      </c>
      <c r="D27" s="313"/>
      <c r="E27" s="330"/>
      <c r="F27" s="340"/>
      <c r="G27" s="330"/>
      <c r="H27" s="340"/>
      <c r="I27" s="435">
        <f>E27+G27</f>
        <v>0</v>
      </c>
      <c r="J27" s="430"/>
      <c r="K27" s="430"/>
      <c r="L27" s="431"/>
      <c r="M27" s="340"/>
      <c r="N27" s="330"/>
      <c r="O27" s="340"/>
      <c r="P27" s="330"/>
      <c r="Q27" s="340"/>
      <c r="R27" s="330"/>
      <c r="S27" s="26"/>
      <c r="T27" s="25"/>
      <c r="U27" s="25"/>
    </row>
    <row r="28" spans="1:21" ht="12.75" customHeight="1" x14ac:dyDescent="0.25">
      <c r="A28" s="428"/>
      <c r="B28" s="313"/>
      <c r="C28" s="313"/>
      <c r="D28" s="313"/>
      <c r="E28" s="316"/>
      <c r="F28" s="27"/>
      <c r="G28" s="316"/>
      <c r="H28" s="27"/>
      <c r="I28" s="316"/>
      <c r="J28" s="316"/>
      <c r="K28" s="316"/>
      <c r="L28" s="316"/>
      <c r="M28" s="27"/>
      <c r="N28" s="341"/>
      <c r="O28" s="84"/>
      <c r="P28" s="341"/>
      <c r="Q28" s="84"/>
      <c r="R28" s="341"/>
      <c r="S28" s="25"/>
      <c r="T28" s="25"/>
      <c r="U28" s="25"/>
    </row>
    <row r="29" spans="1:21" ht="15.75" x14ac:dyDescent="0.3">
      <c r="A29" s="428"/>
      <c r="B29" s="313"/>
      <c r="C29" s="329" t="s">
        <v>64</v>
      </c>
      <c r="D29" s="313"/>
      <c r="E29" s="22"/>
      <c r="F29" s="340"/>
      <c r="G29" s="22"/>
      <c r="H29" s="340"/>
      <c r="I29" s="435"/>
      <c r="J29" s="430"/>
      <c r="K29" s="430"/>
      <c r="L29" s="431"/>
      <c r="M29" s="340"/>
      <c r="N29" s="22"/>
      <c r="O29" s="340"/>
      <c r="P29" s="22"/>
      <c r="Q29" s="340"/>
      <c r="R29" s="22"/>
      <c r="S29" s="26"/>
      <c r="T29" s="25"/>
      <c r="U29" s="25"/>
    </row>
    <row r="30" spans="1:21" ht="12.75" customHeight="1" x14ac:dyDescent="0.25">
      <c r="A30" s="428"/>
      <c r="B30" s="313"/>
      <c r="C30" s="313"/>
      <c r="D30" s="313"/>
      <c r="E30" s="316"/>
      <c r="F30" s="27"/>
      <c r="G30" s="316"/>
      <c r="H30" s="27"/>
      <c r="I30" s="316"/>
      <c r="J30" s="316"/>
      <c r="K30" s="316"/>
      <c r="L30" s="316"/>
      <c r="M30" s="27"/>
      <c r="N30" s="342"/>
      <c r="O30" s="27"/>
      <c r="P30" s="342"/>
      <c r="Q30" s="27"/>
      <c r="R30" s="342"/>
      <c r="S30" s="25"/>
      <c r="T30" s="25"/>
      <c r="U30" s="25"/>
    </row>
    <row r="31" spans="1:21" ht="15.75" x14ac:dyDescent="0.3">
      <c r="A31" s="428"/>
      <c r="B31" s="416" t="s">
        <v>65</v>
      </c>
      <c r="C31" s="416"/>
      <c r="D31" s="416"/>
      <c r="E31" s="335">
        <f>E23+E25+E27+E29</f>
        <v>0</v>
      </c>
      <c r="F31" s="340"/>
      <c r="G31" s="335">
        <f>G23+G25+G27+G29</f>
        <v>0</v>
      </c>
      <c r="H31" s="340"/>
      <c r="I31" s="435">
        <f>E31+G31</f>
        <v>0</v>
      </c>
      <c r="J31" s="430"/>
      <c r="K31" s="430"/>
      <c r="L31" s="431"/>
      <c r="M31" s="340"/>
      <c r="N31" s="335">
        <f>N23+N25+N27+N29</f>
        <v>0</v>
      </c>
      <c r="O31" s="340"/>
      <c r="P31" s="335">
        <f>P23+P25+P27+P29</f>
        <v>0</v>
      </c>
      <c r="Q31" s="340"/>
      <c r="R31" s="335">
        <f>R23+R25+R27+R29</f>
        <v>0</v>
      </c>
      <c r="S31" s="26"/>
      <c r="T31" s="25"/>
      <c r="U31" s="25"/>
    </row>
    <row r="32" spans="1:21" ht="12.75" x14ac:dyDescent="0.2">
      <c r="A32" s="343"/>
      <c r="B32" s="313"/>
      <c r="C32" s="313"/>
      <c r="D32" s="313"/>
      <c r="E32" s="344"/>
      <c r="F32" s="334"/>
      <c r="G32" s="344"/>
      <c r="H32" s="334"/>
      <c r="I32" s="344"/>
      <c r="J32" s="344"/>
      <c r="K32" s="344"/>
      <c r="L32" s="344"/>
      <c r="M32" s="334"/>
      <c r="N32" s="344"/>
      <c r="O32" s="334"/>
      <c r="P32" s="344"/>
      <c r="Q32" s="334"/>
      <c r="R32" s="344"/>
      <c r="S32" s="25"/>
      <c r="T32" s="25"/>
      <c r="U32" s="25"/>
    </row>
    <row r="33" spans="1:21" ht="15" x14ac:dyDescent="0.25">
      <c r="A33" s="343"/>
      <c r="B33" s="30"/>
      <c r="C33" s="30"/>
      <c r="D33" s="3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45"/>
      <c r="S33" s="25"/>
      <c r="T33" s="25"/>
      <c r="U33" s="25"/>
    </row>
    <row r="34" spans="1:21" ht="15" x14ac:dyDescent="0.25">
      <c r="A34" s="343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15" x14ac:dyDescent="0.25">
      <c r="A35" s="34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46"/>
      <c r="M35" s="346"/>
      <c r="N35" s="346"/>
      <c r="O35" s="346"/>
      <c r="P35" s="346"/>
      <c r="Q35" s="30"/>
      <c r="R35" s="30"/>
      <c r="S35" s="312" t="s">
        <v>50</v>
      </c>
      <c r="T35" s="33" t="s">
        <v>654</v>
      </c>
      <c r="U35" s="30"/>
    </row>
    <row r="36" spans="1:21" ht="15" customHeight="1" x14ac:dyDescent="0.25">
      <c r="A36" s="343"/>
      <c r="B36" s="30"/>
      <c r="C36" s="30"/>
      <c r="D36" s="416" t="s">
        <v>52</v>
      </c>
      <c r="E36" s="416"/>
      <c r="F36" s="416"/>
      <c r="G36" s="416"/>
      <c r="H36" s="416"/>
      <c r="I36" s="416"/>
      <c r="J36" s="418"/>
      <c r="K36" s="432">
        <v>0</v>
      </c>
      <c r="L36" s="433"/>
      <c r="M36" s="433"/>
      <c r="N36" s="433"/>
      <c r="O36" s="433"/>
      <c r="P36" s="434"/>
      <c r="Q36" s="110"/>
      <c r="R36" s="30"/>
      <c r="S36" s="30"/>
      <c r="T36" s="28">
        <v>15</v>
      </c>
      <c r="U36" s="30"/>
    </row>
    <row r="37" spans="1:21" ht="15" x14ac:dyDescent="0.25">
      <c r="A37" s="343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46"/>
      <c r="M37" s="346"/>
      <c r="N37" s="346"/>
      <c r="O37" s="346"/>
      <c r="P37" s="346"/>
      <c r="Q37" s="30"/>
      <c r="R37" s="30"/>
      <c r="S37" s="30"/>
      <c r="T37" s="30"/>
      <c r="U37" s="30"/>
    </row>
    <row r="39" spans="1:21" ht="13.5" customHeight="1" x14ac:dyDescent="0.25">
      <c r="A39" s="30"/>
    </row>
    <row r="40" spans="1:21" ht="13.5" customHeight="1" x14ac:dyDescent="0.2">
      <c r="A40" s="347"/>
    </row>
    <row r="41" spans="1:21" ht="13.5" customHeight="1" x14ac:dyDescent="0.25">
      <c r="A41" s="30"/>
    </row>
    <row r="42" spans="1:21" ht="13.5" customHeight="1" x14ac:dyDescent="0.25">
      <c r="A42" s="30"/>
    </row>
    <row r="43" spans="1:21" ht="13.5" customHeight="1" x14ac:dyDescent="0.25">
      <c r="A43" s="30"/>
    </row>
    <row r="44" spans="1:21" ht="13.5" customHeight="1" x14ac:dyDescent="0.25">
      <c r="A44" s="30"/>
    </row>
    <row r="45" spans="1:21" ht="13.5" customHeight="1" x14ac:dyDescent="0.25">
      <c r="A45" s="30"/>
    </row>
    <row r="46" spans="1:21" ht="13.5" customHeight="1" x14ac:dyDescent="0.25">
      <c r="A46" s="30"/>
    </row>
    <row r="47" spans="1:21" ht="13.5" customHeight="1" x14ac:dyDescent="0.25">
      <c r="A47" s="30"/>
    </row>
    <row r="48" spans="1:21" ht="13.5" customHeight="1" x14ac:dyDescent="0.25">
      <c r="A48" s="30"/>
    </row>
    <row r="49" spans="1:1" ht="13.5" customHeight="1" x14ac:dyDescent="0.25">
      <c r="A49" s="30"/>
    </row>
    <row r="50" spans="1:1" ht="13.5" customHeight="1" x14ac:dyDescent="0.25">
      <c r="A50" s="30"/>
    </row>
  </sheetData>
  <sheetProtection algorithmName="SHA-512" hashValue="WpM1i9li3tv6Pr6r2zNvNlwTZ2oX7TJ7EpmvT5doy7jMZwmImlNQ20oxEjf++WF+YJfvJRPJk9FFHjkikq7Scw==" saltValue="Gn+W5H9D6/JPV/OZzKI62A==" spinCount="100000" sheet="1" objects="1" scenarios="1" selectLockedCells="1"/>
  <mergeCells count="22">
    <mergeCell ref="D36:J36"/>
    <mergeCell ref="K36:P36"/>
    <mergeCell ref="I16:L16"/>
    <mergeCell ref="A21:A31"/>
    <mergeCell ref="B21:D21"/>
    <mergeCell ref="I21:L21"/>
    <mergeCell ref="I23:L23"/>
    <mergeCell ref="I25:L25"/>
    <mergeCell ref="I27:L27"/>
    <mergeCell ref="I29:L29"/>
    <mergeCell ref="B31:D31"/>
    <mergeCell ref="I31:L31"/>
    <mergeCell ref="S1:T1"/>
    <mergeCell ref="P2:T2"/>
    <mergeCell ref="A9:A17"/>
    <mergeCell ref="B9:D9"/>
    <mergeCell ref="I9:L9"/>
    <mergeCell ref="I11:L11"/>
    <mergeCell ref="I12:L12"/>
    <mergeCell ref="I13:L13"/>
    <mergeCell ref="I14:L14"/>
    <mergeCell ref="B16:D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opLeftCell="A10" workbookViewId="0">
      <selection activeCell="D8" sqref="D8"/>
    </sheetView>
  </sheetViews>
  <sheetFormatPr baseColWidth="10" defaultColWidth="12.140625" defaultRowHeight="13.5" customHeight="1" x14ac:dyDescent="0.2"/>
  <cols>
    <col min="1" max="1" width="43.7109375" style="308" customWidth="1"/>
    <col min="2" max="2" width="7.140625" style="308" customWidth="1"/>
    <col min="3" max="3" width="11" style="308" customWidth="1"/>
    <col min="4" max="4" width="9.7109375" style="308" customWidth="1"/>
    <col min="5" max="5" width="1.7109375" style="308" customWidth="1"/>
    <col min="6" max="6" width="9.7109375" style="308" customWidth="1"/>
    <col min="7" max="7" width="1.7109375" style="308" customWidth="1"/>
    <col min="8" max="11" width="2.85546875" style="308" customWidth="1"/>
    <col min="12" max="12" width="1.7109375" style="308" customWidth="1"/>
    <col min="13" max="13" width="9.7109375" style="308" customWidth="1"/>
    <col min="14" max="14" width="1.7109375" style="308" customWidth="1"/>
    <col min="15" max="15" width="9.7109375" style="308" customWidth="1"/>
    <col min="16" max="16" width="1.7109375" style="308" customWidth="1"/>
    <col min="17" max="17" width="9.7109375" style="308" customWidth="1"/>
    <col min="18" max="18" width="3.85546875" style="308" customWidth="1"/>
    <col min="19" max="16384" width="12.140625" style="308"/>
  </cols>
  <sheetData>
    <row r="1" spans="1:18" ht="18" customHeight="1" x14ac:dyDescent="0.3">
      <c r="A1" s="321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132"/>
      <c r="M1" s="132"/>
      <c r="N1" s="317"/>
      <c r="O1" s="317"/>
      <c r="P1" s="317"/>
      <c r="Q1" s="317"/>
      <c r="R1" s="30"/>
    </row>
    <row r="2" spans="1:18" ht="18" customHeight="1" x14ac:dyDescent="0.3">
      <c r="A2" s="322" t="s">
        <v>34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29"/>
      <c r="N2" s="317"/>
      <c r="O2" s="29"/>
      <c r="P2" s="167"/>
      <c r="Q2" s="314" t="s">
        <v>661</v>
      </c>
      <c r="R2" s="5"/>
    </row>
    <row r="3" spans="1:18" ht="12.9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2.95" customHeight="1" x14ac:dyDescent="0.25">
      <c r="A4" s="323" t="s">
        <v>660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2.95" customHeight="1" x14ac:dyDescent="0.25">
      <c r="A5" s="30" t="s">
        <v>659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5"/>
      <c r="N5" s="313"/>
      <c r="O5" s="315" t="s">
        <v>53</v>
      </c>
      <c r="P5" s="313"/>
      <c r="Q5" s="315" t="s">
        <v>649</v>
      </c>
      <c r="R5" s="30"/>
    </row>
    <row r="6" spans="1:18" ht="12.95" customHeight="1" x14ac:dyDescent="0.25">
      <c r="A6" s="30"/>
      <c r="B6" s="313"/>
      <c r="C6" s="313"/>
      <c r="E6" s="313"/>
      <c r="F6" s="313"/>
      <c r="G6" s="313"/>
      <c r="H6" s="313"/>
      <c r="I6" s="313"/>
      <c r="J6" s="313"/>
      <c r="K6" s="313"/>
      <c r="L6" s="313"/>
      <c r="M6" s="315" t="s">
        <v>54</v>
      </c>
      <c r="N6" s="313"/>
      <c r="O6" s="315" t="s">
        <v>650</v>
      </c>
      <c r="P6" s="313"/>
      <c r="Q6" s="315" t="s">
        <v>651</v>
      </c>
      <c r="R6" s="30"/>
    </row>
    <row r="7" spans="1:18" ht="12.95" customHeight="1" x14ac:dyDescent="0.25">
      <c r="A7" s="436" t="s">
        <v>658</v>
      </c>
      <c r="C7" s="310" t="s">
        <v>55</v>
      </c>
      <c r="D7" s="31" t="s">
        <v>56</v>
      </c>
      <c r="E7" s="31"/>
      <c r="F7" s="31" t="s">
        <v>57</v>
      </c>
      <c r="G7" s="31"/>
      <c r="H7" s="438" t="s">
        <v>58</v>
      </c>
      <c r="I7" s="438"/>
      <c r="J7" s="438"/>
      <c r="K7" s="438"/>
      <c r="L7" s="31"/>
      <c r="M7" s="31" t="s">
        <v>59</v>
      </c>
      <c r="N7" s="31"/>
      <c r="O7" s="31" t="s">
        <v>60</v>
      </c>
      <c r="P7" s="31"/>
      <c r="Q7" s="31" t="s">
        <v>488</v>
      </c>
      <c r="R7" s="30"/>
    </row>
    <row r="8" spans="1:18" ht="12.95" customHeight="1" x14ac:dyDescent="0.25">
      <c r="A8" s="437"/>
      <c r="B8" s="315"/>
      <c r="C8" s="362" t="s">
        <v>61</v>
      </c>
      <c r="D8" s="356"/>
      <c r="E8" s="365"/>
      <c r="F8" s="356"/>
      <c r="G8" s="365"/>
      <c r="H8" s="439">
        <f>D8+F8</f>
        <v>0</v>
      </c>
      <c r="I8" s="440">
        <f t="shared" ref="I8:K10" si="0">SUM(I4:I6)</f>
        <v>0</v>
      </c>
      <c r="J8" s="440">
        <f t="shared" si="0"/>
        <v>0</v>
      </c>
      <c r="K8" s="441">
        <f t="shared" si="0"/>
        <v>0</v>
      </c>
      <c r="L8" s="365"/>
      <c r="M8" s="356"/>
      <c r="N8" s="365"/>
      <c r="O8" s="356"/>
      <c r="P8" s="365"/>
      <c r="Q8" s="324"/>
      <c r="R8" s="30"/>
    </row>
    <row r="9" spans="1:18" ht="12.95" customHeight="1" x14ac:dyDescent="0.25">
      <c r="A9" s="437"/>
      <c r="B9" s="313"/>
      <c r="C9" s="362" t="s">
        <v>62</v>
      </c>
      <c r="D9" s="356"/>
      <c r="E9" s="365"/>
      <c r="F9" s="356"/>
      <c r="G9" s="365"/>
      <c r="H9" s="439">
        <f>D9+F9</f>
        <v>0</v>
      </c>
      <c r="I9" s="440">
        <f t="shared" si="0"/>
        <v>0</v>
      </c>
      <c r="J9" s="440">
        <f t="shared" si="0"/>
        <v>0</v>
      </c>
      <c r="K9" s="441">
        <f t="shared" si="0"/>
        <v>0</v>
      </c>
      <c r="L9" s="365"/>
      <c r="M9" s="356"/>
      <c r="N9" s="365"/>
      <c r="O9" s="356"/>
      <c r="P9" s="365"/>
      <c r="Q9" s="324"/>
      <c r="R9" s="30"/>
    </row>
    <row r="10" spans="1:18" ht="12.95" customHeight="1" x14ac:dyDescent="0.25">
      <c r="A10" s="437"/>
      <c r="B10" s="313"/>
      <c r="C10" s="362" t="s">
        <v>63</v>
      </c>
      <c r="D10" s="356"/>
      <c r="E10" s="365"/>
      <c r="F10" s="356"/>
      <c r="G10" s="365"/>
      <c r="H10" s="439">
        <f>D10+F10</f>
        <v>0</v>
      </c>
      <c r="I10" s="440">
        <f t="shared" si="0"/>
        <v>0</v>
      </c>
      <c r="J10" s="440">
        <f t="shared" si="0"/>
        <v>0</v>
      </c>
      <c r="K10" s="441">
        <f t="shared" si="0"/>
        <v>0</v>
      </c>
      <c r="L10" s="365"/>
      <c r="M10" s="356"/>
      <c r="N10" s="365"/>
      <c r="O10" s="356"/>
      <c r="P10" s="365"/>
      <c r="Q10" s="324"/>
      <c r="R10" s="30"/>
    </row>
    <row r="11" spans="1:18" ht="12.95" customHeight="1" x14ac:dyDescent="0.25">
      <c r="A11" s="437"/>
      <c r="B11" s="313"/>
      <c r="C11" s="362" t="s">
        <v>64</v>
      </c>
      <c r="D11" s="361"/>
      <c r="E11" s="366"/>
      <c r="F11" s="361"/>
      <c r="G11" s="366"/>
      <c r="H11" s="439"/>
      <c r="I11" s="440"/>
      <c r="J11" s="440"/>
      <c r="K11" s="441"/>
      <c r="L11" s="366"/>
      <c r="M11" s="361"/>
      <c r="N11" s="366"/>
      <c r="O11" s="361"/>
      <c r="P11" s="366"/>
      <c r="Q11" s="361"/>
      <c r="R11" s="30"/>
    </row>
    <row r="12" spans="1:18" ht="12.95" customHeight="1" x14ac:dyDescent="0.25">
      <c r="A12" s="437"/>
      <c r="B12" s="313"/>
      <c r="C12" s="310" t="s">
        <v>65</v>
      </c>
      <c r="D12" s="326">
        <f>SUM(D8:D11)</f>
        <v>0</v>
      </c>
      <c r="E12" s="365"/>
      <c r="F12" s="326">
        <f>SUM(F8:F10)</f>
        <v>0</v>
      </c>
      <c r="G12" s="365"/>
      <c r="H12" s="439">
        <f>D12+F12</f>
        <v>0</v>
      </c>
      <c r="I12" s="440">
        <f>SUM(I8:I10)</f>
        <v>0</v>
      </c>
      <c r="J12" s="440">
        <f>SUM(J8:J10)</f>
        <v>0</v>
      </c>
      <c r="K12" s="441">
        <f>SUM(K8:K10)</f>
        <v>0</v>
      </c>
      <c r="L12" s="365"/>
      <c r="M12" s="326">
        <f>SUM(M8:M10)</f>
        <v>0</v>
      </c>
      <c r="N12" s="365"/>
      <c r="O12" s="326">
        <f>SUM(O8:O10)</f>
        <v>0</v>
      </c>
      <c r="P12" s="365"/>
      <c r="Q12" s="325">
        <f>SUM(Q8:Q10)</f>
        <v>0</v>
      </c>
      <c r="R12" s="30"/>
    </row>
    <row r="13" spans="1:18" ht="12.95" customHeight="1" x14ac:dyDescent="0.25">
      <c r="A13" s="437"/>
      <c r="B13" s="313"/>
      <c r="C13" s="30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3"/>
      <c r="R13" s="30"/>
    </row>
    <row r="14" spans="1:18" ht="12.95" customHeight="1" x14ac:dyDescent="0.25">
      <c r="A14" s="352"/>
      <c r="C14" s="31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 t="s">
        <v>53</v>
      </c>
      <c r="P14" s="31"/>
      <c r="Q14" s="31" t="s">
        <v>649</v>
      </c>
      <c r="R14" s="30"/>
    </row>
    <row r="15" spans="1:18" ht="12.95" customHeight="1" x14ac:dyDescent="0.25">
      <c r="A15" s="30"/>
      <c r="B15" s="30"/>
      <c r="C15" s="313"/>
      <c r="D15" s="31"/>
      <c r="E15" s="31"/>
      <c r="F15" s="31"/>
      <c r="G15" s="31"/>
      <c r="H15" s="31"/>
      <c r="I15" s="31"/>
      <c r="J15" s="31"/>
      <c r="K15" s="31"/>
      <c r="L15" s="31"/>
      <c r="M15" s="31" t="s">
        <v>54</v>
      </c>
      <c r="N15" s="31"/>
      <c r="O15" s="31" t="s">
        <v>650</v>
      </c>
      <c r="P15" s="31"/>
      <c r="Q15" s="31" t="s">
        <v>651</v>
      </c>
      <c r="R15" s="30"/>
    </row>
    <row r="16" spans="1:18" ht="12.95" customHeight="1" x14ac:dyDescent="0.25">
      <c r="A16" s="436" t="s">
        <v>664</v>
      </c>
      <c r="B16" s="313"/>
      <c r="C16" s="310" t="s">
        <v>55</v>
      </c>
      <c r="D16" s="31" t="s">
        <v>56</v>
      </c>
      <c r="E16" s="31"/>
      <c r="F16" s="31" t="s">
        <v>57</v>
      </c>
      <c r="G16" s="31"/>
      <c r="H16" s="438" t="s">
        <v>58</v>
      </c>
      <c r="I16" s="438"/>
      <c r="J16" s="438"/>
      <c r="K16" s="438"/>
      <c r="L16" s="31"/>
      <c r="M16" s="31" t="s">
        <v>59</v>
      </c>
      <c r="N16" s="31"/>
      <c r="O16" s="31" t="s">
        <v>60</v>
      </c>
      <c r="P16" s="31"/>
      <c r="Q16" s="31" t="s">
        <v>488</v>
      </c>
      <c r="R16" s="30"/>
    </row>
    <row r="17" spans="1:18" ht="12.95" customHeight="1" x14ac:dyDescent="0.25">
      <c r="A17" s="437"/>
      <c r="B17" s="313"/>
      <c r="C17" s="362" t="s">
        <v>61</v>
      </c>
      <c r="D17" s="356"/>
      <c r="E17" s="355"/>
      <c r="F17" s="356"/>
      <c r="G17" s="355"/>
      <c r="H17" s="442">
        <f>D17+F17</f>
        <v>0</v>
      </c>
      <c r="I17" s="440"/>
      <c r="J17" s="440"/>
      <c r="K17" s="441"/>
      <c r="L17" s="355"/>
      <c r="M17" s="356"/>
      <c r="N17" s="355"/>
      <c r="O17" s="356"/>
      <c r="P17" s="355"/>
      <c r="Q17" s="324"/>
      <c r="R17" s="30"/>
    </row>
    <row r="18" spans="1:18" ht="12.95" customHeight="1" x14ac:dyDescent="0.25">
      <c r="A18" s="437"/>
      <c r="C18" s="362" t="s">
        <v>62</v>
      </c>
      <c r="D18" s="356"/>
      <c r="E18" s="355"/>
      <c r="F18" s="356"/>
      <c r="G18" s="355"/>
      <c r="H18" s="442">
        <f>D18+F18</f>
        <v>0</v>
      </c>
      <c r="I18" s="440"/>
      <c r="J18" s="440"/>
      <c r="K18" s="441"/>
      <c r="L18" s="355"/>
      <c r="M18" s="356"/>
      <c r="N18" s="355"/>
      <c r="O18" s="356"/>
      <c r="P18" s="355"/>
      <c r="Q18" s="324"/>
      <c r="R18" s="30"/>
    </row>
    <row r="19" spans="1:18" ht="12.95" customHeight="1" x14ac:dyDescent="0.25">
      <c r="A19" s="437"/>
      <c r="B19" s="310"/>
      <c r="C19" s="362" t="s">
        <v>63</v>
      </c>
      <c r="D19" s="356"/>
      <c r="E19" s="355"/>
      <c r="F19" s="356"/>
      <c r="G19" s="355"/>
      <c r="H19" s="442">
        <f>areg_3+areg_6</f>
        <v>0</v>
      </c>
      <c r="I19" s="440"/>
      <c r="J19" s="440"/>
      <c r="K19" s="441"/>
      <c r="L19" s="355"/>
      <c r="M19" s="356"/>
      <c r="N19" s="355"/>
      <c r="O19" s="356"/>
      <c r="P19" s="355"/>
      <c r="Q19" s="324"/>
      <c r="R19" s="30"/>
    </row>
    <row r="20" spans="1:18" ht="12.95" customHeight="1" x14ac:dyDescent="0.2">
      <c r="A20" s="437"/>
      <c r="B20" s="313"/>
      <c r="C20" s="362" t="s">
        <v>64</v>
      </c>
      <c r="D20" s="361"/>
      <c r="E20" s="354"/>
      <c r="F20" s="361"/>
      <c r="G20" s="354"/>
      <c r="H20" s="442"/>
      <c r="I20" s="440"/>
      <c r="J20" s="440"/>
      <c r="K20" s="441"/>
      <c r="L20" s="354"/>
      <c r="M20" s="361"/>
      <c r="N20" s="354"/>
      <c r="O20" s="361"/>
      <c r="P20" s="354"/>
      <c r="Q20" s="361"/>
      <c r="R20" s="25"/>
    </row>
    <row r="21" spans="1:18" ht="12.95" customHeight="1" x14ac:dyDescent="0.2">
      <c r="A21" s="437"/>
      <c r="B21" s="313"/>
      <c r="C21" s="310" t="s">
        <v>65</v>
      </c>
      <c r="D21" s="326">
        <f>SUM(D17:D19)</f>
        <v>0</v>
      </c>
      <c r="E21" s="355"/>
      <c r="F21" s="326">
        <f>SUM(F17:F19)</f>
        <v>0</v>
      </c>
      <c r="G21" s="355"/>
      <c r="H21" s="442">
        <f>D21+F21</f>
        <v>0</v>
      </c>
      <c r="I21" s="440">
        <f>SUM(I17:I19)</f>
        <v>0</v>
      </c>
      <c r="J21" s="440">
        <f>SUM(J17:J19)</f>
        <v>0</v>
      </c>
      <c r="K21" s="441">
        <f>SUM(K17:K19)</f>
        <v>0</v>
      </c>
      <c r="L21" s="355"/>
      <c r="M21" s="326">
        <f>SUM(M17:M19)</f>
        <v>0</v>
      </c>
      <c r="N21" s="355"/>
      <c r="O21" s="326">
        <f>SUM(O17:O19)</f>
        <v>0</v>
      </c>
      <c r="P21" s="355"/>
      <c r="Q21" s="325">
        <f>SUM(Q17:Q19)</f>
        <v>0</v>
      </c>
      <c r="R21" s="25"/>
    </row>
    <row r="22" spans="1:18" ht="20.25" customHeight="1" x14ac:dyDescent="0.2">
      <c r="A22" s="437"/>
      <c r="B22" s="313"/>
      <c r="D22" s="360"/>
      <c r="E22" s="359"/>
      <c r="F22" s="360"/>
      <c r="G22" s="359"/>
      <c r="H22" s="360"/>
      <c r="I22" s="360"/>
      <c r="J22" s="360"/>
      <c r="K22" s="360"/>
      <c r="L22" s="359"/>
      <c r="M22" s="360"/>
      <c r="N22" s="359"/>
      <c r="O22" s="360"/>
      <c r="P22" s="359"/>
      <c r="Q22" s="358"/>
      <c r="R22" s="25"/>
    </row>
    <row r="23" spans="1:18" ht="12.95" customHeight="1" x14ac:dyDescent="0.2">
      <c r="A23" s="350"/>
      <c r="B23" s="313"/>
      <c r="C23" s="31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 t="s">
        <v>53</v>
      </c>
      <c r="P23" s="31"/>
      <c r="Q23" s="31" t="s">
        <v>649</v>
      </c>
      <c r="R23" s="25"/>
    </row>
    <row r="24" spans="1:18" ht="12.95" customHeight="1" x14ac:dyDescent="0.2">
      <c r="B24" s="313"/>
      <c r="C24" s="313"/>
      <c r="D24" s="31"/>
      <c r="E24" s="31"/>
      <c r="F24" s="31"/>
      <c r="G24" s="31"/>
      <c r="H24" s="31"/>
      <c r="I24" s="31"/>
      <c r="J24" s="31"/>
      <c r="K24" s="31"/>
      <c r="L24" s="31"/>
      <c r="M24" s="31" t="s">
        <v>54</v>
      </c>
      <c r="N24" s="31"/>
      <c r="O24" s="31" t="s">
        <v>650</v>
      </c>
      <c r="P24" s="31"/>
      <c r="Q24" s="31" t="s">
        <v>651</v>
      </c>
      <c r="R24" s="25"/>
    </row>
    <row r="25" spans="1:18" ht="12.95" customHeight="1" x14ac:dyDescent="0.2">
      <c r="A25" s="436" t="s">
        <v>665</v>
      </c>
      <c r="B25" s="313"/>
      <c r="C25" s="310"/>
      <c r="D25" s="31" t="s">
        <v>56</v>
      </c>
      <c r="E25" s="31"/>
      <c r="F25" s="31" t="s">
        <v>57</v>
      </c>
      <c r="G25" s="31"/>
      <c r="H25" s="438" t="s">
        <v>58</v>
      </c>
      <c r="I25" s="438"/>
      <c r="J25" s="438"/>
      <c r="K25" s="438"/>
      <c r="L25" s="31"/>
      <c r="M25" s="31" t="s">
        <v>59</v>
      </c>
      <c r="N25" s="31"/>
      <c r="O25" s="31" t="s">
        <v>60</v>
      </c>
      <c r="P25" s="31"/>
      <c r="Q25" s="31" t="s">
        <v>488</v>
      </c>
      <c r="R25" s="25"/>
    </row>
    <row r="26" spans="1:18" ht="12.95" customHeight="1" x14ac:dyDescent="0.2">
      <c r="A26" s="437"/>
      <c r="B26" s="313"/>
      <c r="C26" s="357" t="s">
        <v>657</v>
      </c>
      <c r="D26" s="356"/>
      <c r="E26" s="355"/>
      <c r="F26" s="356"/>
      <c r="G26" s="355"/>
      <c r="H26" s="439">
        <f>D26+F26</f>
        <v>0</v>
      </c>
      <c r="I26" s="440"/>
      <c r="J26" s="440"/>
      <c r="K26" s="441"/>
      <c r="L26" s="355"/>
      <c r="M26" s="356"/>
      <c r="N26" s="355"/>
      <c r="O26" s="356"/>
      <c r="P26" s="355"/>
      <c r="Q26" s="324"/>
      <c r="R26" s="25"/>
    </row>
    <row r="27" spans="1:18" ht="12.95" customHeight="1" x14ac:dyDescent="0.2">
      <c r="A27" s="437"/>
      <c r="B27" s="313"/>
      <c r="C27" s="357" t="s">
        <v>77</v>
      </c>
      <c r="D27" s="356"/>
      <c r="E27" s="355"/>
      <c r="F27" s="356"/>
      <c r="G27" s="355"/>
      <c r="H27" s="439">
        <f>aeg_18_1+aeg_18_2</f>
        <v>0</v>
      </c>
      <c r="I27" s="440"/>
      <c r="J27" s="440"/>
      <c r="K27" s="441"/>
      <c r="L27" s="355"/>
      <c r="M27" s="356"/>
      <c r="N27" s="355"/>
      <c r="O27" s="356"/>
      <c r="P27" s="355"/>
      <c r="Q27" s="324"/>
      <c r="R27" s="25"/>
    </row>
    <row r="28" spans="1:18" ht="12.95" customHeight="1" x14ac:dyDescent="0.2">
      <c r="A28" s="437"/>
      <c r="B28" s="313"/>
      <c r="C28" s="357" t="s">
        <v>78</v>
      </c>
      <c r="D28" s="356"/>
      <c r="E28" s="355"/>
      <c r="F28" s="356"/>
      <c r="G28" s="355"/>
      <c r="H28" s="439">
        <f>D28+F28</f>
        <v>0</v>
      </c>
      <c r="I28" s="440"/>
      <c r="J28" s="440"/>
      <c r="K28" s="441"/>
      <c r="L28" s="355"/>
      <c r="M28" s="356"/>
      <c r="N28" s="355"/>
      <c r="O28" s="356"/>
      <c r="P28" s="355"/>
      <c r="Q28" s="324"/>
      <c r="R28" s="25"/>
    </row>
    <row r="29" spans="1:18" ht="12.95" customHeight="1" x14ac:dyDescent="0.2">
      <c r="A29" s="437"/>
      <c r="B29" s="313"/>
      <c r="C29" s="357" t="s">
        <v>79</v>
      </c>
      <c r="D29" s="356"/>
      <c r="E29" s="355"/>
      <c r="F29" s="356"/>
      <c r="G29" s="355"/>
      <c r="H29" s="439">
        <f>D29+F29</f>
        <v>0</v>
      </c>
      <c r="I29" s="440"/>
      <c r="J29" s="440"/>
      <c r="K29" s="441"/>
      <c r="L29" s="355"/>
      <c r="M29" s="356"/>
      <c r="N29" s="355"/>
      <c r="O29" s="356"/>
      <c r="P29" s="355"/>
      <c r="Q29" s="324"/>
      <c r="R29" s="25"/>
    </row>
    <row r="30" spans="1:18" ht="12.95" customHeight="1" x14ac:dyDescent="0.2">
      <c r="A30" s="437"/>
      <c r="B30" s="313"/>
      <c r="C30" s="357" t="s">
        <v>656</v>
      </c>
      <c r="D30" s="356"/>
      <c r="E30" s="355"/>
      <c r="F30" s="356"/>
      <c r="G30" s="355"/>
      <c r="H30" s="439">
        <f>D30+F30</f>
        <v>0</v>
      </c>
      <c r="I30" s="440"/>
      <c r="J30" s="440"/>
      <c r="K30" s="441"/>
      <c r="L30" s="355"/>
      <c r="M30" s="356"/>
      <c r="N30" s="355"/>
      <c r="O30" s="356"/>
      <c r="P30" s="355"/>
      <c r="Q30" s="324"/>
      <c r="R30" s="25"/>
    </row>
    <row r="31" spans="1:18" ht="12.95" customHeight="1" x14ac:dyDescent="0.2">
      <c r="A31" s="437"/>
      <c r="B31" s="313"/>
      <c r="C31" s="313"/>
      <c r="D31" s="327"/>
      <c r="E31" s="354"/>
      <c r="F31" s="327"/>
      <c r="G31" s="354"/>
      <c r="H31" s="327"/>
      <c r="I31" s="327"/>
      <c r="J31" s="327"/>
      <c r="K31" s="327"/>
      <c r="L31" s="354"/>
      <c r="M31" s="327"/>
      <c r="N31" s="354"/>
      <c r="O31" s="327"/>
      <c r="P31" s="354"/>
      <c r="Q31" s="353"/>
      <c r="R31" s="25"/>
    </row>
    <row r="32" spans="1:18" ht="12.95" customHeight="1" x14ac:dyDescent="0.2">
      <c r="A32" s="352"/>
      <c r="B32" s="313"/>
      <c r="C32" s="310" t="s">
        <v>65</v>
      </c>
      <c r="D32" s="326">
        <f>SUM(D26:D30)</f>
        <v>0</v>
      </c>
      <c r="E32" s="351"/>
      <c r="F32" s="326">
        <f>SUM(F26:F30)</f>
        <v>0</v>
      </c>
      <c r="G32" s="351"/>
      <c r="H32" s="442">
        <f>D32+F32</f>
        <v>0</v>
      </c>
      <c r="I32" s="440">
        <f>SUM(I26:I30)</f>
        <v>0</v>
      </c>
      <c r="J32" s="440">
        <f>SUM(J26:J30)</f>
        <v>0</v>
      </c>
      <c r="K32" s="441">
        <f>SUM(K26:K30)</f>
        <v>0</v>
      </c>
      <c r="L32" s="351"/>
      <c r="M32" s="326">
        <f>SUM(M26:M30)</f>
        <v>0</v>
      </c>
      <c r="N32" s="351"/>
      <c r="O32" s="326">
        <f>SUM(O26:O30)</f>
        <v>0</v>
      </c>
      <c r="P32" s="351"/>
      <c r="Q32" s="325">
        <f>SUM(Q26:Q30)</f>
        <v>0</v>
      </c>
      <c r="R32" s="25"/>
    </row>
    <row r="33" spans="1:18" ht="12.95" customHeight="1" x14ac:dyDescent="0.2">
      <c r="A33" s="350"/>
      <c r="B33" s="313"/>
      <c r="C33" s="313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49"/>
      <c r="R33" s="25"/>
    </row>
    <row r="34" spans="1:18" ht="12.95" customHeight="1" x14ac:dyDescent="0.25">
      <c r="A34" s="348"/>
      <c r="B34" s="313"/>
      <c r="C34" s="30"/>
      <c r="D34" s="30"/>
      <c r="E34" s="30"/>
      <c r="F34" s="30"/>
      <c r="G34" s="30"/>
      <c r="H34" s="30"/>
      <c r="I34" s="30"/>
      <c r="J34" s="30"/>
      <c r="K34" s="346"/>
      <c r="L34" s="346"/>
      <c r="M34" s="346"/>
      <c r="N34" s="346"/>
      <c r="O34" s="346"/>
      <c r="P34" s="30"/>
      <c r="Q34" s="110" t="s">
        <v>50</v>
      </c>
      <c r="R34" s="25"/>
    </row>
    <row r="35" spans="1:18" ht="12.95" customHeight="1" x14ac:dyDescent="0.25">
      <c r="A35" s="348"/>
      <c r="B35" s="313"/>
      <c r="C35" s="30"/>
      <c r="D35" s="310"/>
      <c r="E35" s="310"/>
      <c r="F35" s="310"/>
      <c r="G35" s="310"/>
      <c r="H35" s="319" t="s">
        <v>52</v>
      </c>
      <c r="I35" s="311"/>
      <c r="J35" s="432">
        <v>0</v>
      </c>
      <c r="K35" s="433"/>
      <c r="L35" s="433"/>
      <c r="M35" s="433"/>
      <c r="N35" s="433"/>
      <c r="O35" s="434"/>
      <c r="P35" s="110"/>
      <c r="Q35" s="33" t="s">
        <v>655</v>
      </c>
      <c r="R35" s="25"/>
    </row>
    <row r="36" spans="1:18" ht="12.95" customHeight="1" x14ac:dyDescent="0.25">
      <c r="A36" s="348"/>
      <c r="B36" s="313"/>
      <c r="C36" s="30"/>
      <c r="D36" s="30"/>
      <c r="E36" s="30"/>
      <c r="F36" s="30"/>
      <c r="G36" s="30"/>
      <c r="H36" s="30"/>
      <c r="I36" s="30"/>
      <c r="J36" s="30"/>
      <c r="K36" s="346"/>
      <c r="L36" s="346"/>
      <c r="M36" s="346"/>
      <c r="N36" s="346"/>
      <c r="O36" s="346"/>
      <c r="P36" s="30"/>
      <c r="Q36" s="28">
        <v>15</v>
      </c>
      <c r="R36" s="25"/>
    </row>
    <row r="37" spans="1:18" ht="12.95" customHeight="1" x14ac:dyDescent="0.25">
      <c r="A37" s="348"/>
      <c r="C37" s="30"/>
      <c r="Q37" s="34"/>
      <c r="R37" s="25"/>
    </row>
    <row r="38" spans="1:18" ht="12.95" customHeight="1" x14ac:dyDescent="0.2">
      <c r="A38" s="343" t="str">
        <f>IF(areg_1&gt;arep_1,"X los hombres regularizados de 1o. no pueden ser mayor a los reprobados","")</f>
        <v/>
      </c>
      <c r="B38" s="313"/>
      <c r="Q38" s="34"/>
      <c r="R38" s="25"/>
    </row>
    <row r="39" spans="1:18" ht="12.95" customHeight="1" x14ac:dyDescent="0.25">
      <c r="A39" s="343" t="str">
        <f>IF(areg_4&gt;arep_4,"X las mujeres regularizadas de 1o. no pueden ser mayor a las reprobadas","")</f>
        <v/>
      </c>
      <c r="B39" s="30"/>
      <c r="Q39" s="34"/>
      <c r="R39" s="25"/>
    </row>
    <row r="40" spans="1:18" ht="12.95" customHeight="1" x14ac:dyDescent="0.25">
      <c r="A40" s="343" t="str">
        <f>IF(areg_2&gt;arep_2,"X los hombres regularizados de 2o. no pueden ser mayor a los reprobados","")</f>
        <v/>
      </c>
      <c r="B40" s="30"/>
      <c r="R40" s="30"/>
    </row>
    <row r="41" spans="1:18" ht="12.95" customHeight="1" x14ac:dyDescent="0.25">
      <c r="A41" s="343" t="str">
        <f>IF(areg_5&gt;arep_5,"X las mujeres regularizadas de 2o. no pueden ser mayor a las reprobadas","")</f>
        <v/>
      </c>
      <c r="B41" s="30"/>
      <c r="R41" s="30"/>
    </row>
    <row r="42" spans="1:18" ht="12.95" customHeight="1" x14ac:dyDescent="0.25">
      <c r="A42" s="343" t="str">
        <f>IF(areg_3&gt;arep_3,"X los hombres regularizados de 3o. no pueden ser mayor a los reprobados","")</f>
        <v/>
      </c>
      <c r="B42" s="30"/>
      <c r="R42" s="30"/>
    </row>
    <row r="43" spans="1:18" ht="12.95" customHeight="1" x14ac:dyDescent="0.25">
      <c r="A43" s="343" t="str">
        <f>IF(areg_6&gt;arep_6,"X las mujeres regularizadas de 3o. no pueden ser mayor a las reprobadas","")</f>
        <v/>
      </c>
      <c r="B43" s="30"/>
      <c r="R43" s="30"/>
    </row>
    <row r="44" spans="1:18" ht="12.95" customHeight="1" x14ac:dyDescent="0.2"/>
    <row r="45" spans="1:18" ht="12.95" customHeight="1" x14ac:dyDescent="0.25">
      <c r="A45" s="30"/>
    </row>
    <row r="46" spans="1:18" ht="12.95" customHeight="1" x14ac:dyDescent="0.2">
      <c r="A46" s="347"/>
    </row>
    <row r="47" spans="1:18" ht="12.95" customHeight="1" x14ac:dyDescent="0.25">
      <c r="A47" s="30"/>
    </row>
    <row r="48" spans="1:18" ht="12.95" customHeight="1" x14ac:dyDescent="0.25">
      <c r="A48" s="30"/>
    </row>
    <row r="49" spans="1:1" ht="12.95" customHeight="1" x14ac:dyDescent="0.25">
      <c r="A49" s="30"/>
    </row>
    <row r="50" spans="1:1" ht="12.95" customHeight="1" x14ac:dyDescent="0.25">
      <c r="A50" s="30"/>
    </row>
    <row r="51" spans="1:1" ht="12.95" customHeight="1" x14ac:dyDescent="0.25">
      <c r="A51" s="30"/>
    </row>
    <row r="52" spans="1:1" ht="12.95" customHeight="1" x14ac:dyDescent="0.25">
      <c r="A52" s="30"/>
    </row>
    <row r="53" spans="1:1" ht="12.95" customHeight="1" x14ac:dyDescent="0.25">
      <c r="A53" s="30"/>
    </row>
    <row r="54" spans="1:1" ht="12.95" customHeight="1" x14ac:dyDescent="0.25">
      <c r="A54" s="30"/>
    </row>
    <row r="55" spans="1:1" ht="12.95" customHeight="1" x14ac:dyDescent="0.25">
      <c r="A55" s="30"/>
    </row>
    <row r="56" spans="1:1" ht="12.95" customHeight="1" x14ac:dyDescent="0.25">
      <c r="A56" s="30"/>
    </row>
  </sheetData>
  <sheetProtection algorithmName="SHA-512" hashValue="Xfq6gZJnxugi+L/zvhK89R5J7bXy2aocts363h4do4e/qrDP9km3GKjlrHVk6lXnTknWUuOg5uUS5Vvj0FpY3w==" saltValue="y8yuzgeHBgbcEKc4ulQlpA==" spinCount="100000" sheet="1" objects="1" scenarios="1" selectLockedCells="1"/>
  <mergeCells count="23">
    <mergeCell ref="H32:K32"/>
    <mergeCell ref="J35:O35"/>
    <mergeCell ref="A25:A31"/>
    <mergeCell ref="H25:K25"/>
    <mergeCell ref="H26:K26"/>
    <mergeCell ref="H27:K27"/>
    <mergeCell ref="H28:K28"/>
    <mergeCell ref="H29:K29"/>
    <mergeCell ref="H30:K30"/>
    <mergeCell ref="A16:A22"/>
    <mergeCell ref="H16:K16"/>
    <mergeCell ref="H17:K17"/>
    <mergeCell ref="H18:K18"/>
    <mergeCell ref="H19:K19"/>
    <mergeCell ref="H20:K20"/>
    <mergeCell ref="H21:K21"/>
    <mergeCell ref="A7:A13"/>
    <mergeCell ref="H7:K7"/>
    <mergeCell ref="H8:K8"/>
    <mergeCell ref="H9:K9"/>
    <mergeCell ref="H10:K10"/>
    <mergeCell ref="H11:K11"/>
    <mergeCell ref="H12:K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I55"/>
  <sheetViews>
    <sheetView showGridLines="0" topLeftCell="A4" workbookViewId="0">
      <selection activeCell="R9" sqref="R9:T9"/>
    </sheetView>
  </sheetViews>
  <sheetFormatPr baseColWidth="10" defaultColWidth="12.140625" defaultRowHeight="13.5" customHeight="1" x14ac:dyDescent="0.2"/>
  <cols>
    <col min="1" max="1" width="47" style="249" customWidth="1"/>
    <col min="2" max="2" width="2.85546875" style="249" customWidth="1"/>
    <col min="3" max="3" width="6" style="249" customWidth="1"/>
    <col min="4" max="4" width="1.7109375" style="249" customWidth="1"/>
    <col min="5" max="7" width="3.28515625" style="249" customWidth="1"/>
    <col min="8" max="8" width="1.7109375" style="249" customWidth="1"/>
    <col min="9" max="11" width="3.28515625" style="249" customWidth="1"/>
    <col min="12" max="12" width="1.7109375" style="249" customWidth="1"/>
    <col min="13" max="16" width="3.28515625" style="249" customWidth="1"/>
    <col min="17" max="17" width="1.7109375" style="249" customWidth="1"/>
    <col min="18" max="19" width="3.28515625" style="249" customWidth="1"/>
    <col min="20" max="20" width="4.7109375" style="249" customWidth="1"/>
    <col min="21" max="21" width="1.7109375" style="249" customWidth="1"/>
    <col min="22" max="24" width="3.28515625" style="249" customWidth="1"/>
    <col min="25" max="25" width="1.7109375" style="249" customWidth="1"/>
    <col min="26" max="28" width="3.28515625" style="249" customWidth="1"/>
    <col min="29" max="29" width="1.7109375" style="249" customWidth="1"/>
    <col min="30" max="31" width="3.28515625" style="249" customWidth="1"/>
    <col min="32" max="33" width="3.85546875" style="249" customWidth="1"/>
    <col min="34" max="16384" width="12.140625" style="249"/>
  </cols>
  <sheetData>
    <row r="1" spans="1:35" ht="18" customHeight="1" x14ac:dyDescent="0.3">
      <c r="A1" s="292" t="s">
        <v>32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132"/>
      <c r="T1" s="132"/>
      <c r="U1" s="132"/>
      <c r="V1" s="132"/>
      <c r="W1" s="132"/>
      <c r="X1" s="274"/>
      <c r="Y1" s="274"/>
      <c r="Z1" s="274"/>
      <c r="AA1" s="274"/>
      <c r="AB1" s="274"/>
      <c r="AC1" s="464" t="s">
        <v>33</v>
      </c>
      <c r="AD1" s="464"/>
      <c r="AE1" s="464"/>
      <c r="AF1" s="36"/>
      <c r="AG1" s="37"/>
    </row>
    <row r="2" spans="1:35" ht="18" customHeight="1" x14ac:dyDescent="0.3">
      <c r="A2" s="290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132"/>
      <c r="T2" s="132"/>
      <c r="U2" s="132"/>
      <c r="V2" s="132"/>
      <c r="W2" s="465" t="s">
        <v>621</v>
      </c>
      <c r="X2" s="465"/>
      <c r="Y2" s="465"/>
      <c r="Z2" s="465"/>
      <c r="AA2" s="465"/>
      <c r="AB2" s="465"/>
      <c r="AC2" s="465"/>
      <c r="AD2" s="465"/>
      <c r="AE2" s="465"/>
      <c r="AF2" s="274"/>
      <c r="AG2" s="30"/>
    </row>
    <row r="3" spans="1:35" ht="21" customHeight="1" x14ac:dyDescent="0.25">
      <c r="A3" s="30"/>
      <c r="B3" s="30"/>
      <c r="C3" s="30"/>
      <c r="D3" s="443"/>
      <c r="E3" s="443"/>
      <c r="F3" s="443"/>
      <c r="G3" s="443"/>
      <c r="H3" s="444"/>
      <c r="I3" s="444"/>
      <c r="J3" s="444"/>
      <c r="K3" s="444"/>
      <c r="L3" s="38"/>
      <c r="M3" s="30"/>
      <c r="N3" s="30"/>
      <c r="O3" s="30"/>
      <c r="P3" s="30"/>
      <c r="Q3" s="30"/>
      <c r="R3" s="447"/>
      <c r="S3" s="447"/>
      <c r="T3" s="447"/>
      <c r="U3" s="30"/>
      <c r="X3" s="468"/>
      <c r="Y3" s="468"/>
      <c r="Z3" s="468"/>
      <c r="AA3" s="39"/>
      <c r="AB3" s="39"/>
      <c r="AC3" s="30"/>
      <c r="AD3" s="30"/>
      <c r="AE3" s="30"/>
      <c r="AF3" s="30"/>
      <c r="AG3" s="447"/>
      <c r="AH3" s="447"/>
      <c r="AI3" s="447"/>
    </row>
    <row r="4" spans="1:35" ht="15" customHeight="1" x14ac:dyDescent="0.25">
      <c r="A4" s="291" t="s">
        <v>489</v>
      </c>
      <c r="B4" s="30"/>
      <c r="C4" s="30"/>
      <c r="D4" s="443"/>
      <c r="E4" s="443"/>
      <c r="F4" s="443"/>
      <c r="G4" s="443"/>
      <c r="H4" s="444"/>
      <c r="I4" s="444"/>
      <c r="J4" s="444"/>
      <c r="K4" s="444"/>
      <c r="L4" s="38"/>
      <c r="M4" s="30"/>
      <c r="N4" s="30"/>
      <c r="O4" s="30"/>
      <c r="P4" s="30"/>
      <c r="Q4" s="30"/>
      <c r="R4" s="447"/>
      <c r="S4" s="447"/>
      <c r="T4" s="447"/>
      <c r="U4" s="30"/>
      <c r="Y4" s="39"/>
      <c r="Z4" s="39"/>
      <c r="AA4" s="39"/>
      <c r="AB4" s="39"/>
      <c r="AC4" s="30"/>
      <c r="AD4" s="30"/>
      <c r="AE4" s="30"/>
      <c r="AF4" s="30"/>
      <c r="AG4" s="447"/>
      <c r="AH4" s="447"/>
      <c r="AI4" s="447"/>
    </row>
    <row r="5" spans="1:35" ht="15" customHeight="1" x14ac:dyDescent="0.25">
      <c r="A5" s="291"/>
      <c r="B5" s="30"/>
      <c r="C5" s="30"/>
      <c r="D5" s="443"/>
      <c r="E5" s="443"/>
      <c r="F5" s="443"/>
      <c r="G5" s="443"/>
      <c r="H5" s="444"/>
      <c r="I5" s="444"/>
      <c r="J5" s="444"/>
      <c r="K5" s="444"/>
      <c r="L5" s="38"/>
      <c r="M5" s="30"/>
      <c r="N5" s="30"/>
      <c r="O5" s="30"/>
      <c r="P5" s="30"/>
      <c r="Q5" s="30"/>
      <c r="R5" s="447"/>
      <c r="S5" s="447"/>
      <c r="T5" s="447"/>
      <c r="U5" s="30"/>
      <c r="Y5" s="39"/>
      <c r="Z5" s="39"/>
      <c r="AA5" s="39"/>
      <c r="AB5" s="39"/>
      <c r="AC5" s="30"/>
      <c r="AD5" s="30"/>
      <c r="AE5" s="30"/>
      <c r="AF5" s="30"/>
      <c r="AG5" s="447"/>
      <c r="AH5" s="447"/>
      <c r="AI5" s="447"/>
    </row>
    <row r="6" spans="1:35" ht="12.75" customHeight="1" x14ac:dyDescent="0.25">
      <c r="A6" s="256"/>
      <c r="B6" s="30"/>
      <c r="C6" s="256"/>
      <c r="D6" s="443"/>
      <c r="E6" s="443"/>
      <c r="F6" s="443"/>
      <c r="G6" s="443"/>
      <c r="H6" s="444"/>
      <c r="I6" s="444"/>
      <c r="J6" s="444"/>
      <c r="K6" s="444"/>
      <c r="L6" s="38"/>
      <c r="M6" s="256"/>
      <c r="N6" s="256"/>
      <c r="O6" s="256"/>
      <c r="P6" s="256"/>
      <c r="Q6" s="256"/>
      <c r="R6" s="447"/>
      <c r="S6" s="447"/>
      <c r="T6" s="447"/>
      <c r="U6" s="256"/>
      <c r="V6" s="21" t="s">
        <v>53</v>
      </c>
      <c r="W6" s="21"/>
      <c r="X6" s="21"/>
      <c r="Y6" s="39"/>
      <c r="Z6" s="466" t="s">
        <v>490</v>
      </c>
      <c r="AA6" s="466"/>
      <c r="AB6" s="466"/>
      <c r="AC6" s="256"/>
      <c r="AD6" s="256"/>
      <c r="AE6" s="256"/>
      <c r="AF6" s="256"/>
      <c r="AG6" s="447"/>
      <c r="AH6" s="447"/>
      <c r="AI6" s="447"/>
    </row>
    <row r="7" spans="1:35" ht="15" x14ac:dyDescent="0.25">
      <c r="A7" s="445" t="s">
        <v>642</v>
      </c>
      <c r="B7" s="256"/>
      <c r="C7" s="256"/>
      <c r="D7" s="294"/>
      <c r="E7" s="219"/>
      <c r="F7" s="294"/>
      <c r="G7" s="294"/>
      <c r="H7" s="294"/>
      <c r="I7" s="294"/>
      <c r="J7" s="294"/>
      <c r="K7" s="294"/>
      <c r="L7" s="38"/>
      <c r="M7" s="256"/>
      <c r="N7" s="256"/>
      <c r="O7" s="256"/>
      <c r="P7" s="256"/>
      <c r="Q7" s="256"/>
      <c r="R7" s="458" t="s">
        <v>54</v>
      </c>
      <c r="S7" s="458"/>
      <c r="T7" s="458"/>
      <c r="U7" s="256"/>
      <c r="V7" s="21" t="s">
        <v>66</v>
      </c>
      <c r="W7" s="21"/>
      <c r="X7" s="21"/>
      <c r="Y7" s="39"/>
      <c r="Z7" s="466"/>
      <c r="AA7" s="466"/>
      <c r="AB7" s="466"/>
      <c r="AC7" s="256"/>
      <c r="AD7" s="256"/>
      <c r="AE7" s="256"/>
      <c r="AF7" s="256"/>
      <c r="AG7" s="30"/>
    </row>
    <row r="8" spans="1:35" ht="15" x14ac:dyDescent="0.25">
      <c r="A8" s="446"/>
      <c r="B8" s="256"/>
      <c r="C8" s="259" t="s">
        <v>55</v>
      </c>
      <c r="D8" s="295"/>
      <c r="E8" s="469" t="s">
        <v>56</v>
      </c>
      <c r="F8" s="469"/>
      <c r="G8" s="469"/>
      <c r="H8" s="295"/>
      <c r="I8" s="469" t="s">
        <v>57</v>
      </c>
      <c r="J8" s="469"/>
      <c r="K8" s="469"/>
      <c r="L8" s="256"/>
      <c r="M8" s="417" t="s">
        <v>58</v>
      </c>
      <c r="N8" s="417"/>
      <c r="O8" s="417"/>
      <c r="P8" s="417"/>
      <c r="Q8" s="256"/>
      <c r="R8" s="424" t="s">
        <v>59</v>
      </c>
      <c r="S8" s="424"/>
      <c r="T8" s="424"/>
      <c r="U8" s="256"/>
      <c r="V8" s="40" t="s">
        <v>60</v>
      </c>
      <c r="W8" s="40"/>
      <c r="X8" s="40"/>
      <c r="Y8" s="39"/>
      <c r="Z8" s="467"/>
      <c r="AA8" s="467"/>
      <c r="AB8" s="467"/>
      <c r="AC8" s="256"/>
      <c r="AD8" s="417" t="s">
        <v>68</v>
      </c>
      <c r="AE8" s="417"/>
      <c r="AF8" s="256"/>
      <c r="AG8" s="30"/>
    </row>
    <row r="9" spans="1:35" ht="15.75" x14ac:dyDescent="0.3">
      <c r="A9" s="446"/>
      <c r="B9" s="256"/>
      <c r="C9" s="41" t="s">
        <v>61</v>
      </c>
      <c r="D9" s="258"/>
      <c r="E9" s="453">
        <f>tot_h_1_ni</f>
        <v>0</v>
      </c>
      <c r="F9" s="454"/>
      <c r="G9" s="455"/>
      <c r="H9" s="186"/>
      <c r="I9" s="453">
        <f>tot_m_1_ni</f>
        <v>0</v>
      </c>
      <c r="J9" s="454"/>
      <c r="K9" s="455"/>
      <c r="L9" s="186"/>
      <c r="M9" s="435">
        <f>E9+I9</f>
        <v>0</v>
      </c>
      <c r="N9" s="430"/>
      <c r="O9" s="430"/>
      <c r="P9" s="431"/>
      <c r="Q9" s="186"/>
      <c r="R9" s="456"/>
      <c r="S9" s="449"/>
      <c r="T9" s="450"/>
      <c r="U9" s="186"/>
      <c r="V9" s="461"/>
      <c r="W9" s="462"/>
      <c r="X9" s="463"/>
      <c r="Y9" s="186"/>
      <c r="Z9" s="448"/>
      <c r="AA9" s="449"/>
      <c r="AB9" s="450"/>
      <c r="AC9" s="187"/>
      <c r="AD9" s="451"/>
      <c r="AE9" s="452"/>
      <c r="AF9" s="42"/>
      <c r="AG9" s="30"/>
    </row>
    <row r="10" spans="1:35" ht="12.75" customHeight="1" x14ac:dyDescent="0.25">
      <c r="A10" s="446"/>
      <c r="B10" s="256"/>
      <c r="C10" s="267"/>
      <c r="D10" s="256"/>
      <c r="E10" s="205"/>
      <c r="F10" s="205"/>
      <c r="G10" s="205"/>
      <c r="H10" s="253"/>
      <c r="I10" s="205"/>
      <c r="J10" s="205"/>
      <c r="K10" s="205"/>
      <c r="L10" s="253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205"/>
      <c r="AA10" s="205"/>
      <c r="AB10" s="189"/>
      <c r="AC10" s="255"/>
      <c r="AD10" s="190"/>
      <c r="AE10" s="190"/>
      <c r="AF10" s="30"/>
      <c r="AG10" s="30"/>
    </row>
    <row r="11" spans="1:35" ht="15" customHeight="1" x14ac:dyDescent="0.3">
      <c r="A11" s="446"/>
      <c r="B11" s="256"/>
      <c r="C11" s="41" t="s">
        <v>62</v>
      </c>
      <c r="D11" s="258"/>
      <c r="E11" s="453">
        <f>tot_h_2_ni</f>
        <v>0</v>
      </c>
      <c r="F11" s="454"/>
      <c r="G11" s="455"/>
      <c r="H11" s="186"/>
      <c r="I11" s="453">
        <f>tot_m_2_ni</f>
        <v>0</v>
      </c>
      <c r="J11" s="454"/>
      <c r="K11" s="455"/>
      <c r="L11" s="186"/>
      <c r="M11" s="435">
        <f>E11+I11</f>
        <v>0</v>
      </c>
      <c r="N11" s="430"/>
      <c r="O11" s="430"/>
      <c r="P11" s="431"/>
      <c r="Q11" s="186"/>
      <c r="R11" s="456"/>
      <c r="S11" s="449"/>
      <c r="T11" s="450"/>
      <c r="U11" s="186"/>
      <c r="V11" s="448"/>
      <c r="W11" s="449"/>
      <c r="X11" s="450"/>
      <c r="Y11" s="186"/>
      <c r="Z11" s="448"/>
      <c r="AA11" s="449"/>
      <c r="AB11" s="450"/>
      <c r="AC11" s="187"/>
      <c r="AD11" s="451"/>
      <c r="AE11" s="452"/>
      <c r="AF11" s="42"/>
      <c r="AG11" s="30"/>
    </row>
    <row r="12" spans="1:35" ht="12.75" customHeight="1" x14ac:dyDescent="0.25">
      <c r="A12" s="446"/>
      <c r="B12" s="30"/>
      <c r="C12" s="267"/>
      <c r="D12" s="30"/>
      <c r="E12" s="189"/>
      <c r="F12" s="189"/>
      <c r="G12" s="189"/>
      <c r="H12" s="255"/>
      <c r="I12" s="189"/>
      <c r="J12" s="189"/>
      <c r="K12" s="189"/>
      <c r="L12" s="255"/>
      <c r="M12" s="190"/>
      <c r="N12" s="190"/>
      <c r="O12" s="190"/>
      <c r="P12" s="190"/>
      <c r="Q12" s="255"/>
      <c r="R12" s="189"/>
      <c r="S12" s="189"/>
      <c r="T12" s="189"/>
      <c r="U12" s="255"/>
      <c r="V12" s="189"/>
      <c r="W12" s="189"/>
      <c r="X12" s="189"/>
      <c r="Y12" s="255"/>
      <c r="Z12" s="189"/>
      <c r="AA12" s="189"/>
      <c r="AB12" s="189"/>
      <c r="AC12" s="255"/>
      <c r="AD12" s="190"/>
      <c r="AE12" s="190"/>
      <c r="AF12" s="30"/>
      <c r="AG12" s="30"/>
    </row>
    <row r="13" spans="1:35" ht="15.75" x14ac:dyDescent="0.3">
      <c r="A13" s="446"/>
      <c r="B13" s="256"/>
      <c r="C13" s="41" t="s">
        <v>63</v>
      </c>
      <c r="D13" s="258"/>
      <c r="E13" s="453">
        <f>tot_h_3_ni</f>
        <v>0</v>
      </c>
      <c r="F13" s="454"/>
      <c r="G13" s="455"/>
      <c r="H13" s="186"/>
      <c r="I13" s="453">
        <f>tot_m_3_ni</f>
        <v>0</v>
      </c>
      <c r="J13" s="454"/>
      <c r="K13" s="455"/>
      <c r="L13" s="186"/>
      <c r="M13" s="435">
        <f>E13+I13</f>
        <v>0</v>
      </c>
      <c r="N13" s="430"/>
      <c r="O13" s="430"/>
      <c r="P13" s="431"/>
      <c r="Q13" s="186"/>
      <c r="R13" s="456"/>
      <c r="S13" s="449"/>
      <c r="T13" s="450"/>
      <c r="U13" s="186"/>
      <c r="V13" s="448"/>
      <c r="W13" s="449"/>
      <c r="X13" s="450"/>
      <c r="Y13" s="186"/>
      <c r="Z13" s="448"/>
      <c r="AA13" s="449"/>
      <c r="AB13" s="450"/>
      <c r="AC13" s="187"/>
      <c r="AD13" s="451"/>
      <c r="AE13" s="452"/>
      <c r="AF13" s="42"/>
      <c r="AG13" s="30"/>
    </row>
    <row r="14" spans="1:35" ht="12.75" customHeight="1" x14ac:dyDescent="0.25">
      <c r="A14" s="446"/>
      <c r="B14" s="256"/>
      <c r="C14" s="267"/>
      <c r="D14" s="256"/>
      <c r="E14" s="205"/>
      <c r="F14" s="205"/>
      <c r="G14" s="205"/>
      <c r="H14" s="253"/>
      <c r="I14" s="205"/>
      <c r="J14" s="205"/>
      <c r="K14" s="205"/>
      <c r="L14" s="253"/>
      <c r="M14" s="203"/>
      <c r="N14" s="203"/>
      <c r="O14" s="203"/>
      <c r="P14" s="203"/>
      <c r="Q14" s="253"/>
      <c r="R14" s="205"/>
      <c r="S14" s="205"/>
      <c r="T14" s="205"/>
      <c r="U14" s="253"/>
      <c r="V14" s="205"/>
      <c r="W14" s="205"/>
      <c r="X14" s="205"/>
      <c r="Y14" s="253"/>
      <c r="Z14" s="205"/>
      <c r="AA14" s="205"/>
      <c r="AB14" s="189"/>
      <c r="AC14" s="255"/>
      <c r="AD14" s="189"/>
      <c r="AE14" s="189"/>
      <c r="AF14" s="30"/>
      <c r="AG14" s="30"/>
    </row>
    <row r="15" spans="1:35" ht="12.75" customHeight="1" x14ac:dyDescent="0.25">
      <c r="A15" s="446"/>
      <c r="B15" s="256"/>
      <c r="C15" s="165" t="s">
        <v>591</v>
      </c>
      <c r="D15" s="256"/>
      <c r="E15" s="191"/>
      <c r="F15" s="205"/>
      <c r="G15" s="192"/>
      <c r="H15" s="253"/>
      <c r="I15" s="191"/>
      <c r="J15" s="205"/>
      <c r="K15" s="192"/>
      <c r="L15" s="253"/>
      <c r="M15" s="193"/>
      <c r="N15" s="203"/>
      <c r="O15" s="203"/>
      <c r="P15" s="194"/>
      <c r="Q15" s="253"/>
      <c r="R15" s="191"/>
      <c r="S15" s="205"/>
      <c r="T15" s="192"/>
      <c r="U15" s="253"/>
      <c r="V15" s="191"/>
      <c r="W15" s="205"/>
      <c r="X15" s="192"/>
      <c r="Y15" s="253"/>
      <c r="Z15" s="191"/>
      <c r="AA15" s="205"/>
      <c r="AB15" s="195"/>
      <c r="AC15" s="255"/>
      <c r="AD15" s="196"/>
      <c r="AE15" s="195"/>
      <c r="AF15" s="30"/>
      <c r="AG15" s="30"/>
    </row>
    <row r="16" spans="1:35" ht="12.75" customHeight="1" x14ac:dyDescent="0.25">
      <c r="A16" s="446"/>
      <c r="B16" s="256"/>
      <c r="C16" s="256"/>
      <c r="D16" s="256"/>
      <c r="E16" s="205"/>
      <c r="F16" s="205"/>
      <c r="G16" s="205"/>
      <c r="H16" s="253"/>
      <c r="I16" s="205"/>
      <c r="J16" s="205"/>
      <c r="K16" s="205"/>
      <c r="L16" s="253"/>
      <c r="M16" s="205"/>
      <c r="N16" s="205"/>
      <c r="O16" s="205"/>
      <c r="P16" s="205"/>
      <c r="Q16" s="253"/>
      <c r="R16" s="205"/>
      <c r="S16" s="205"/>
      <c r="T16" s="205"/>
      <c r="U16" s="253"/>
      <c r="V16" s="205"/>
      <c r="W16" s="205"/>
      <c r="X16" s="205"/>
      <c r="Y16" s="253"/>
      <c r="Z16" s="205"/>
      <c r="AA16" s="205"/>
      <c r="AB16" s="189"/>
      <c r="AC16" s="255"/>
      <c r="AD16" s="189"/>
      <c r="AE16" s="189"/>
      <c r="AF16" s="30"/>
      <c r="AG16" s="30"/>
    </row>
    <row r="17" spans="1:33" ht="15" customHeight="1" x14ac:dyDescent="0.3">
      <c r="A17" s="446"/>
      <c r="B17" s="256"/>
      <c r="C17" s="291" t="s">
        <v>65</v>
      </c>
      <c r="D17" s="258"/>
      <c r="E17" s="435">
        <f>E9+E11+E13</f>
        <v>0</v>
      </c>
      <c r="F17" s="430"/>
      <c r="G17" s="431"/>
      <c r="H17" s="197"/>
      <c r="I17" s="435">
        <f>I9+I11+I13</f>
        <v>0</v>
      </c>
      <c r="J17" s="430"/>
      <c r="K17" s="431"/>
      <c r="L17" s="197"/>
      <c r="M17" s="435">
        <f>E17+I17</f>
        <v>0</v>
      </c>
      <c r="N17" s="430"/>
      <c r="O17" s="430"/>
      <c r="P17" s="431"/>
      <c r="Q17" s="197"/>
      <c r="R17" s="435">
        <f>R9+R11+R13</f>
        <v>0</v>
      </c>
      <c r="S17" s="430"/>
      <c r="T17" s="431"/>
      <c r="U17" s="197"/>
      <c r="V17" s="435">
        <f>V9+V11+V13</f>
        <v>0</v>
      </c>
      <c r="W17" s="430"/>
      <c r="X17" s="431"/>
      <c r="Y17" s="198"/>
      <c r="Z17" s="429">
        <f>Z9+Z11+Z13</f>
        <v>0</v>
      </c>
      <c r="AA17" s="430"/>
      <c r="AB17" s="431"/>
      <c r="AC17" s="199"/>
      <c r="AD17" s="435">
        <f>AD9+AD11+AD13</f>
        <v>0</v>
      </c>
      <c r="AE17" s="431"/>
      <c r="AF17" s="42"/>
      <c r="AG17" s="30"/>
    </row>
    <row r="18" spans="1:33" s="30" customFormat="1" ht="15" x14ac:dyDescent="0.25">
      <c r="A18" s="446"/>
      <c r="B18" s="256"/>
      <c r="C18" s="256"/>
      <c r="D18" s="256"/>
      <c r="E18" s="163"/>
      <c r="F18" s="163"/>
      <c r="G18" s="163"/>
      <c r="H18" s="267"/>
      <c r="I18" s="163"/>
      <c r="J18" s="163"/>
      <c r="K18" s="163"/>
      <c r="L18" s="267"/>
      <c r="M18" s="163"/>
      <c r="N18" s="163"/>
      <c r="O18" s="163"/>
      <c r="P18" s="163"/>
      <c r="Q18" s="267"/>
      <c r="R18" s="163"/>
      <c r="S18" s="163"/>
      <c r="T18" s="163"/>
      <c r="U18" s="267"/>
      <c r="V18" s="163"/>
      <c r="W18" s="163"/>
      <c r="X18" s="163"/>
      <c r="Y18" s="267"/>
      <c r="Z18" s="163"/>
      <c r="AA18" s="163"/>
      <c r="AB18" s="28"/>
      <c r="AC18" s="268"/>
      <c r="AD18" s="28"/>
      <c r="AE18" s="28"/>
    </row>
    <row r="19" spans="1:33" s="30" customFormat="1" ht="15" x14ac:dyDescent="0.25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</row>
    <row r="20" spans="1:33" s="30" customFormat="1" ht="15" x14ac:dyDescent="0.25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</row>
    <row r="21" spans="1:33" s="30" customFormat="1" ht="15" customHeight="1" x14ac:dyDescent="0.25">
      <c r="A21" s="416" t="s">
        <v>69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</row>
    <row r="22" spans="1:33" s="30" customFormat="1" ht="15" customHeight="1" x14ac:dyDescent="0.25">
      <c r="A22" s="260"/>
      <c r="B22" s="45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45"/>
      <c r="U22" s="45"/>
      <c r="V22" s="45"/>
      <c r="W22" s="45"/>
      <c r="X22" s="45"/>
      <c r="Y22" s="256"/>
      <c r="Z22" s="256"/>
      <c r="AA22" s="256"/>
    </row>
    <row r="23" spans="1:33" s="30" customFormat="1" ht="15" x14ac:dyDescent="0.25">
      <c r="A23" s="260"/>
      <c r="B23" s="256"/>
      <c r="C23" s="256"/>
      <c r="D23" s="256"/>
      <c r="E23" s="256"/>
      <c r="F23" s="256"/>
      <c r="G23" s="256"/>
      <c r="H23" s="256"/>
      <c r="I23" s="256"/>
      <c r="J23" s="256"/>
      <c r="K23" s="291"/>
      <c r="L23" s="291"/>
      <c r="M23" s="291"/>
      <c r="N23" s="291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</row>
    <row r="24" spans="1:33" s="30" customFormat="1" ht="15.75" customHeight="1" x14ac:dyDescent="0.25">
      <c r="A24" s="260"/>
      <c r="B24" s="256"/>
      <c r="C24" s="256"/>
      <c r="D24" s="256"/>
      <c r="E24" s="256"/>
      <c r="F24" s="256"/>
      <c r="G24" s="256"/>
      <c r="H24" s="256"/>
      <c r="I24" s="25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256"/>
    </row>
    <row r="25" spans="1:33" s="30" customFormat="1" ht="15.75" customHeight="1" x14ac:dyDescent="0.25">
      <c r="A25" s="260"/>
      <c r="B25" s="256"/>
      <c r="C25" s="256"/>
      <c r="D25" s="256"/>
      <c r="E25" s="256"/>
      <c r="F25" s="256"/>
      <c r="G25" s="256"/>
      <c r="H25" s="256"/>
      <c r="I25" s="256"/>
      <c r="J25" s="459"/>
      <c r="K25" s="459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58"/>
      <c r="Y25" s="458"/>
      <c r="Z25" s="458"/>
      <c r="AA25" s="256"/>
    </row>
    <row r="26" spans="1:33" s="30" customFormat="1" ht="15" x14ac:dyDescent="0.25">
      <c r="A26" s="260"/>
      <c r="B26" s="256"/>
      <c r="C26" s="256"/>
      <c r="D26" s="256"/>
      <c r="E26" s="256"/>
      <c r="F26" s="256"/>
      <c r="G26" s="256"/>
      <c r="H26" s="256"/>
      <c r="I26" s="256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256"/>
    </row>
    <row r="27" spans="1:33" s="30" customFormat="1" ht="15" x14ac:dyDescent="0.25">
      <c r="A27" s="256"/>
      <c r="B27" s="256"/>
      <c r="C27" s="256"/>
      <c r="D27" s="256"/>
      <c r="E27" s="256"/>
      <c r="F27" s="256"/>
      <c r="G27" s="256"/>
      <c r="H27" s="256"/>
      <c r="I27" s="256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7"/>
      <c r="Y27" s="457"/>
      <c r="Z27" s="457"/>
      <c r="AA27" s="256"/>
    </row>
    <row r="28" spans="1:33" s="30" customFormat="1" ht="15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7"/>
      <c r="Y28" s="457"/>
      <c r="Z28" s="457"/>
      <c r="AA28" s="256"/>
    </row>
    <row r="29" spans="1:33" s="30" customFormat="1" ht="15" x14ac:dyDescent="0.25">
      <c r="A29" s="256"/>
      <c r="B29" s="256"/>
      <c r="C29" s="256"/>
      <c r="D29" s="256"/>
      <c r="E29" s="256"/>
      <c r="F29" s="256"/>
      <c r="G29" s="256"/>
      <c r="H29" s="256"/>
      <c r="I29" s="256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7"/>
      <c r="Y29" s="457"/>
      <c r="Z29" s="457"/>
      <c r="AA29" s="256"/>
    </row>
    <row r="30" spans="1:33" s="30" customFormat="1" ht="15" x14ac:dyDescent="0.25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</row>
    <row r="31" spans="1:33" s="30" customFormat="1" ht="15" x14ac:dyDescent="0.2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</row>
    <row r="32" spans="1:33" s="30" customFormat="1" ht="15" x14ac:dyDescent="0.2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</row>
    <row r="33" spans="1:33" s="30" customFormat="1" ht="15" x14ac:dyDescent="0.25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</row>
    <row r="34" spans="1:33" s="30" customFormat="1" ht="15" x14ac:dyDescent="0.2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</row>
    <row r="35" spans="1:33" s="30" customFormat="1" ht="15" x14ac:dyDescent="0.25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</row>
    <row r="36" spans="1:33" s="30" customFormat="1" ht="6" customHeight="1" x14ac:dyDescent="0.25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</row>
    <row r="37" spans="1:33" s="30" customFormat="1" ht="15" x14ac:dyDescent="0.25">
      <c r="A37" s="256"/>
      <c r="B37" s="256"/>
      <c r="C37" s="172"/>
      <c r="D37" s="172"/>
      <c r="E37" s="172"/>
      <c r="F37" s="172"/>
      <c r="G37" s="172"/>
      <c r="H37" s="172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</row>
    <row r="38" spans="1:33" s="30" customFormat="1" ht="15" x14ac:dyDescent="0.25">
      <c r="A38" s="256"/>
      <c r="B38" s="256"/>
      <c r="C38" s="172"/>
      <c r="D38" s="172"/>
      <c r="E38" s="172"/>
      <c r="F38" s="172"/>
      <c r="G38" s="172"/>
      <c r="H38" s="172"/>
      <c r="I38" s="256"/>
      <c r="J38" s="256"/>
      <c r="K38" s="256"/>
      <c r="L38" s="256"/>
      <c r="M38" s="256"/>
      <c r="N38" s="256"/>
      <c r="O38" s="256"/>
      <c r="P38" s="256"/>
      <c r="Q38" s="46"/>
      <c r="R38" s="46"/>
      <c r="S38" s="46"/>
      <c r="T38" s="46"/>
      <c r="U38" s="46"/>
      <c r="V38" s="46"/>
      <c r="W38" s="46"/>
      <c r="X38" s="47"/>
      <c r="Y38" s="47"/>
      <c r="Z38" s="47"/>
      <c r="AA38" s="256"/>
      <c r="AB38" s="256"/>
      <c r="AC38" s="391" t="s">
        <v>50</v>
      </c>
      <c r="AD38" s="391"/>
      <c r="AE38" s="48" t="s">
        <v>551</v>
      </c>
    </row>
    <row r="39" spans="1:33" ht="15" customHeight="1" x14ac:dyDescent="0.25">
      <c r="A39" s="30"/>
      <c r="B39" s="30"/>
      <c r="C39" s="291"/>
      <c r="D39" s="291"/>
      <c r="E39" s="291"/>
      <c r="F39" s="398" t="s">
        <v>52</v>
      </c>
      <c r="G39" s="398"/>
      <c r="H39" s="398"/>
      <c r="I39" s="398"/>
      <c r="J39" s="398"/>
      <c r="K39" s="398"/>
      <c r="L39" s="398"/>
      <c r="M39" s="398"/>
      <c r="N39" s="398"/>
      <c r="O39" s="398"/>
      <c r="P39" s="399"/>
      <c r="Q39" s="432">
        <f>cct</f>
        <v>0</v>
      </c>
      <c r="R39" s="433"/>
      <c r="S39" s="433"/>
      <c r="T39" s="433"/>
      <c r="U39" s="433"/>
      <c r="V39" s="433"/>
      <c r="W39" s="433"/>
      <c r="X39" s="433"/>
      <c r="Y39" s="433"/>
      <c r="Z39" s="434"/>
      <c r="AA39" s="42"/>
      <c r="AB39" s="256"/>
      <c r="AC39" s="256"/>
      <c r="AD39" s="256"/>
      <c r="AE39" s="163">
        <v>15</v>
      </c>
      <c r="AF39" s="30"/>
      <c r="AG39" s="30"/>
    </row>
    <row r="45" spans="1:33" ht="13.5" customHeight="1" x14ac:dyDescent="0.2">
      <c r="A45" s="49"/>
    </row>
    <row r="46" spans="1:33" ht="13.5" customHeight="1" x14ac:dyDescent="0.2">
      <c r="A46" s="49"/>
    </row>
    <row r="47" spans="1:33" ht="13.5" customHeight="1" x14ac:dyDescent="0.2">
      <c r="A47" s="49"/>
    </row>
    <row r="48" spans="1:33" ht="13.5" customHeight="1" x14ac:dyDescent="0.2">
      <c r="A48" s="49"/>
    </row>
    <row r="49" spans="1:1" ht="13.5" customHeight="1" x14ac:dyDescent="0.2">
      <c r="A49" s="49"/>
    </row>
    <row r="50" spans="1:1" ht="13.5" customHeight="1" x14ac:dyDescent="0.2">
      <c r="A50" s="49"/>
    </row>
    <row r="51" spans="1:1" ht="13.5" customHeight="1" x14ac:dyDescent="0.2">
      <c r="A51" s="49"/>
    </row>
    <row r="52" spans="1:1" ht="13.5" customHeight="1" x14ac:dyDescent="0.2">
      <c r="A52" s="49"/>
    </row>
    <row r="53" spans="1:1" ht="13.5" customHeight="1" x14ac:dyDescent="0.2">
      <c r="A53" s="49"/>
    </row>
    <row r="54" spans="1:1" ht="13.5" customHeight="1" x14ac:dyDescent="0.2">
      <c r="A54" s="49"/>
    </row>
    <row r="55" spans="1:1" ht="13.5" customHeight="1" x14ac:dyDescent="0.2">
      <c r="A55" s="256"/>
    </row>
  </sheetData>
  <sheetProtection algorithmName="SHA-512" hashValue="3rJ7y6LQHDy2YiUwTyFIH3sfbBo2M07/pzrjzl40M3FuQOKxaTyc+rLYxEG9uq1QUAvoBP/ARBOD0fl7kC4zyw==" saltValue="y8Wplc/bNKxCLUAFflscvQ==" spinCount="100000" sheet="1" objects="1" scenarios="1" selectLockedCells="1"/>
  <mergeCells count="75">
    <mergeCell ref="E11:G11"/>
    <mergeCell ref="I11:K11"/>
    <mergeCell ref="M11:P11"/>
    <mergeCell ref="AC1:AE1"/>
    <mergeCell ref="W2:AE2"/>
    <mergeCell ref="R7:T7"/>
    <mergeCell ref="Z6:AB8"/>
    <mergeCell ref="X3:Z3"/>
    <mergeCell ref="AD8:AE8"/>
    <mergeCell ref="Z9:AB9"/>
    <mergeCell ref="AD9:AE9"/>
    <mergeCell ref="E8:G8"/>
    <mergeCell ref="I8:K8"/>
    <mergeCell ref="M8:P8"/>
    <mergeCell ref="R8:T8"/>
    <mergeCell ref="E9:G9"/>
    <mergeCell ref="I9:K9"/>
    <mergeCell ref="M9:P9"/>
    <mergeCell ref="R9:T9"/>
    <mergeCell ref="V9:X9"/>
    <mergeCell ref="J24:Z24"/>
    <mergeCell ref="R13:T13"/>
    <mergeCell ref="V13:X13"/>
    <mergeCell ref="J25:K25"/>
    <mergeCell ref="L25:W25"/>
    <mergeCell ref="X25:Z25"/>
    <mergeCell ref="I17:K17"/>
    <mergeCell ref="M17:P17"/>
    <mergeCell ref="R17:T17"/>
    <mergeCell ref="V17:X17"/>
    <mergeCell ref="Z17:AB17"/>
    <mergeCell ref="A21:AF21"/>
    <mergeCell ref="X26:Z26"/>
    <mergeCell ref="J27:K27"/>
    <mergeCell ref="L27:M27"/>
    <mergeCell ref="N27:P27"/>
    <mergeCell ref="Q27:T27"/>
    <mergeCell ref="U27:W27"/>
    <mergeCell ref="X27:Z27"/>
    <mergeCell ref="J26:K26"/>
    <mergeCell ref="L26:M26"/>
    <mergeCell ref="N26:P26"/>
    <mergeCell ref="Q26:T26"/>
    <mergeCell ref="U26:W26"/>
    <mergeCell ref="AC38:AD38"/>
    <mergeCell ref="F39:P39"/>
    <mergeCell ref="Q39:Z39"/>
    <mergeCell ref="X28:Z28"/>
    <mergeCell ref="J29:K29"/>
    <mergeCell ref="L29:M29"/>
    <mergeCell ref="N29:P29"/>
    <mergeCell ref="Q29:T29"/>
    <mergeCell ref="U29:W29"/>
    <mergeCell ref="X29:Z29"/>
    <mergeCell ref="J28:K28"/>
    <mergeCell ref="L28:M28"/>
    <mergeCell ref="N28:P28"/>
    <mergeCell ref="Q28:T28"/>
    <mergeCell ref="U28:W28"/>
    <mergeCell ref="D3:G6"/>
    <mergeCell ref="H3:K6"/>
    <mergeCell ref="A7:A18"/>
    <mergeCell ref="R3:T6"/>
    <mergeCell ref="AG3:AI6"/>
    <mergeCell ref="E17:G17"/>
    <mergeCell ref="AD17:AE17"/>
    <mergeCell ref="Z11:AB11"/>
    <mergeCell ref="AD11:AE11"/>
    <mergeCell ref="E13:G13"/>
    <mergeCell ref="I13:K13"/>
    <mergeCell ref="M13:P13"/>
    <mergeCell ref="Z13:AB13"/>
    <mergeCell ref="AD13:AE13"/>
    <mergeCell ref="R11:T11"/>
    <mergeCell ref="V11:X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BT47"/>
  <sheetViews>
    <sheetView showGridLines="0" zoomScaleNormal="100" workbookViewId="0">
      <selection activeCell="AD10" sqref="AD10:AG10"/>
    </sheetView>
  </sheetViews>
  <sheetFormatPr baseColWidth="10" defaultColWidth="12.140625" defaultRowHeight="13.5" customHeight="1" x14ac:dyDescent="0.2"/>
  <cols>
    <col min="1" max="1" width="6" style="53" customWidth="1"/>
    <col min="2" max="2" width="8.5703125" style="53" customWidth="1"/>
    <col min="3" max="3" width="10.5703125" style="53" customWidth="1"/>
    <col min="4" max="4" width="1.5703125" style="53" customWidth="1"/>
    <col min="5" max="8" width="1.85546875" style="53" customWidth="1"/>
    <col min="9" max="9" width="1" style="5" customWidth="1"/>
    <col min="10" max="13" width="1.85546875" style="5" customWidth="1"/>
    <col min="14" max="14" width="1" style="5" customWidth="1"/>
    <col min="15" max="18" width="1.85546875" style="5" customWidth="1"/>
    <col min="19" max="19" width="1" style="5" customWidth="1"/>
    <col min="20" max="23" width="1.85546875" style="5" customWidth="1"/>
    <col min="24" max="24" width="1" style="5" customWidth="1"/>
    <col min="25" max="28" width="1.85546875" style="5" customWidth="1"/>
    <col min="29" max="29" width="1" style="5" customWidth="1"/>
    <col min="30" max="33" width="1.85546875" style="5" customWidth="1"/>
    <col min="34" max="34" width="1" style="5" customWidth="1"/>
    <col min="35" max="38" width="1.85546875" style="5" customWidth="1"/>
    <col min="39" max="39" width="1" style="5" customWidth="1"/>
    <col min="40" max="43" width="1.85546875" style="5" customWidth="1"/>
    <col min="44" max="44" width="1" style="5" customWidth="1"/>
    <col min="45" max="48" width="1.85546875" style="5" customWidth="1"/>
    <col min="49" max="49" width="1" style="5" customWidth="1"/>
    <col min="50" max="53" width="1.85546875" style="5" customWidth="1"/>
    <col min="54" max="54" width="1" style="5" customWidth="1"/>
    <col min="55" max="58" width="1.85546875" style="5" customWidth="1"/>
    <col min="59" max="59" width="1" style="5" customWidth="1"/>
    <col min="60" max="63" width="1.85546875" style="5" customWidth="1"/>
    <col min="64" max="64" width="1" style="5" customWidth="1"/>
    <col min="65" max="68" width="1.85546875" style="5" customWidth="1"/>
    <col min="69" max="69" width="3.140625" style="5" customWidth="1"/>
    <col min="70" max="16384" width="12.140625" style="249"/>
  </cols>
  <sheetData>
    <row r="1" spans="1:72" ht="15" customHeight="1" x14ac:dyDescent="0.3">
      <c r="A1" s="485" t="s">
        <v>32</v>
      </c>
      <c r="B1" s="486"/>
      <c r="C1" s="486"/>
      <c r="D1" s="486"/>
      <c r="E1" s="486"/>
      <c r="F1" s="486"/>
      <c r="G1" s="486"/>
      <c r="H1" s="486"/>
      <c r="I1" s="487"/>
      <c r="J1" s="487"/>
      <c r="K1" s="487"/>
      <c r="L1" s="487"/>
      <c r="M1" s="487"/>
      <c r="N1" s="487"/>
      <c r="O1" s="487"/>
      <c r="P1" s="487"/>
      <c r="Q1" s="274"/>
      <c r="R1" s="274"/>
      <c r="S1" s="132"/>
      <c r="T1" s="132"/>
      <c r="U1" s="132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426" t="s">
        <v>33</v>
      </c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</row>
    <row r="2" spans="1:72" ht="15" customHeight="1" x14ac:dyDescent="0.3">
      <c r="A2" s="488" t="s">
        <v>34</v>
      </c>
      <c r="B2" s="486"/>
      <c r="C2" s="486"/>
      <c r="D2" s="486"/>
      <c r="E2" s="486"/>
      <c r="F2" s="486"/>
      <c r="G2" s="273"/>
      <c r="H2" s="273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132"/>
      <c r="T2" s="132"/>
      <c r="U2" s="132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421" t="s">
        <v>621</v>
      </c>
      <c r="AZ2" s="421"/>
      <c r="BA2" s="421"/>
      <c r="BB2" s="421"/>
      <c r="BC2" s="421"/>
      <c r="BD2" s="421"/>
      <c r="BE2" s="421"/>
      <c r="BF2" s="421"/>
      <c r="BG2" s="421"/>
      <c r="BH2" s="421"/>
      <c r="BI2" s="421"/>
      <c r="BJ2" s="421"/>
      <c r="BK2" s="421"/>
      <c r="BL2" s="421"/>
      <c r="BM2" s="421"/>
      <c r="BN2" s="421"/>
      <c r="BO2" s="421"/>
      <c r="BP2" s="421"/>
      <c r="BQ2" s="421"/>
    </row>
    <row r="3" spans="1:72" ht="15" customHeight="1" x14ac:dyDescent="0.25">
      <c r="A3" s="50"/>
      <c r="B3" s="50"/>
      <c r="C3" s="50"/>
      <c r="D3" s="50"/>
      <c r="E3" s="50"/>
      <c r="F3" s="50"/>
      <c r="G3" s="50"/>
      <c r="H3" s="50"/>
      <c r="I3" s="30"/>
      <c r="J3" s="30"/>
      <c r="K3" s="30"/>
      <c r="L3" s="30"/>
      <c r="M3" s="30"/>
      <c r="N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</row>
    <row r="4" spans="1:72" s="30" customFormat="1" ht="15" customHeight="1" x14ac:dyDescent="0.25">
      <c r="A4" s="489" t="s">
        <v>491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</row>
    <row r="5" spans="1:72" s="30" customFormat="1" ht="2.25" customHeight="1" x14ac:dyDescent="0.25">
      <c r="A5" s="51"/>
      <c r="B5" s="260"/>
      <c r="C5" s="260"/>
      <c r="D5" s="260"/>
      <c r="E5" s="260"/>
      <c r="F5" s="260"/>
      <c r="G5" s="260"/>
      <c r="H5" s="260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</row>
    <row r="6" spans="1:72" s="30" customFormat="1" ht="36.75" customHeight="1" x14ac:dyDescent="0.25">
      <c r="A6" s="52" t="s">
        <v>70</v>
      </c>
      <c r="B6" s="490" t="s">
        <v>644</v>
      </c>
      <c r="C6" s="491"/>
      <c r="D6" s="491"/>
      <c r="E6" s="491"/>
      <c r="F6" s="491"/>
      <c r="G6" s="491"/>
      <c r="H6" s="491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  <c r="BK6" s="492"/>
      <c r="BL6" s="492"/>
      <c r="BM6" s="492"/>
      <c r="BN6" s="492"/>
      <c r="BO6" s="492"/>
      <c r="BP6" s="492"/>
      <c r="BQ6" s="492"/>
    </row>
    <row r="7" spans="1:72" s="30" customFormat="1" ht="15" customHeight="1" x14ac:dyDescent="0.25">
      <c r="A7" s="51"/>
      <c r="B7" s="493" t="s">
        <v>553</v>
      </c>
      <c r="C7" s="493"/>
      <c r="D7" s="493"/>
      <c r="E7" s="493"/>
      <c r="F7" s="493"/>
      <c r="G7" s="493"/>
      <c r="H7" s="493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</row>
    <row r="8" spans="1:72" s="30" customFormat="1" ht="15" customHeight="1" x14ac:dyDescent="0.25">
      <c r="A8" s="53"/>
      <c r="B8" s="53"/>
      <c r="C8" s="53"/>
      <c r="D8" s="53"/>
      <c r="E8" s="457" t="s">
        <v>71</v>
      </c>
      <c r="F8" s="457"/>
      <c r="G8" s="457"/>
      <c r="H8" s="457"/>
      <c r="I8" s="275"/>
      <c r="J8" s="5"/>
      <c r="K8" s="5"/>
      <c r="L8" s="5"/>
      <c r="M8" s="5"/>
      <c r="N8" s="275"/>
      <c r="O8" s="5"/>
      <c r="P8" s="5"/>
      <c r="Q8" s="5"/>
      <c r="R8" s="5"/>
      <c r="S8" s="275"/>
      <c r="T8" s="5"/>
      <c r="U8" s="5"/>
      <c r="V8" s="5"/>
      <c r="W8" s="5"/>
      <c r="X8" s="275"/>
      <c r="Y8" s="5"/>
      <c r="Z8" s="5"/>
      <c r="AA8" s="5"/>
      <c r="AB8" s="5"/>
      <c r="AC8" s="275"/>
      <c r="AD8" s="5"/>
      <c r="AE8" s="5"/>
      <c r="AF8" s="5"/>
      <c r="AG8" s="5"/>
      <c r="AH8" s="275"/>
      <c r="AI8" s="5"/>
      <c r="AJ8" s="5"/>
      <c r="AK8" s="5"/>
      <c r="AL8" s="5"/>
      <c r="AM8" s="275"/>
      <c r="AN8" s="5"/>
      <c r="AO8" s="5"/>
      <c r="AP8" s="5"/>
      <c r="AQ8" s="5"/>
      <c r="AR8" s="275"/>
      <c r="AS8" s="5"/>
      <c r="AT8" s="5"/>
      <c r="AU8" s="5"/>
      <c r="AV8" s="5"/>
      <c r="AW8" s="275"/>
      <c r="AX8" s="5"/>
      <c r="AY8" s="5"/>
      <c r="AZ8" s="5"/>
      <c r="BA8" s="5"/>
      <c r="BB8" s="275"/>
      <c r="BC8" s="5"/>
      <c r="BD8" s="5"/>
      <c r="BE8" s="5"/>
      <c r="BF8" s="5"/>
      <c r="BG8" s="275"/>
      <c r="BH8" s="457" t="s">
        <v>72</v>
      </c>
      <c r="BI8" s="457"/>
      <c r="BJ8" s="457"/>
      <c r="BK8" s="457"/>
      <c r="BL8" s="275"/>
      <c r="BM8" s="275"/>
      <c r="BN8" s="275"/>
      <c r="BO8" s="275"/>
      <c r="BP8" s="275"/>
      <c r="BQ8" s="275"/>
    </row>
    <row r="9" spans="1:72" ht="15" customHeight="1" x14ac:dyDescent="0.25">
      <c r="A9" s="54" t="s">
        <v>55</v>
      </c>
      <c r="B9" s="55"/>
      <c r="C9" s="55"/>
      <c r="D9" s="50"/>
      <c r="E9" s="378" t="s">
        <v>73</v>
      </c>
      <c r="F9" s="378"/>
      <c r="G9" s="378"/>
      <c r="H9" s="378"/>
      <c r="I9" s="275"/>
      <c r="J9" s="378" t="s">
        <v>74</v>
      </c>
      <c r="K9" s="378"/>
      <c r="L9" s="378"/>
      <c r="M9" s="378"/>
      <c r="N9" s="275"/>
      <c r="O9" s="378" t="s">
        <v>75</v>
      </c>
      <c r="P9" s="378"/>
      <c r="Q9" s="378"/>
      <c r="R9" s="378"/>
      <c r="S9" s="275"/>
      <c r="T9" s="378" t="s">
        <v>76</v>
      </c>
      <c r="U9" s="378"/>
      <c r="V9" s="378"/>
      <c r="W9" s="378"/>
      <c r="X9" s="275"/>
      <c r="Y9" s="378" t="s">
        <v>77</v>
      </c>
      <c r="Z9" s="378"/>
      <c r="AA9" s="378"/>
      <c r="AB9" s="378"/>
      <c r="AC9" s="275"/>
      <c r="AD9" s="378" t="s">
        <v>78</v>
      </c>
      <c r="AE9" s="378"/>
      <c r="AF9" s="378"/>
      <c r="AG9" s="378"/>
      <c r="AH9" s="275"/>
      <c r="AI9" s="378" t="s">
        <v>79</v>
      </c>
      <c r="AJ9" s="378"/>
      <c r="AK9" s="378"/>
      <c r="AL9" s="378"/>
      <c r="AM9" s="275"/>
      <c r="AN9" s="378" t="s">
        <v>80</v>
      </c>
      <c r="AO9" s="378"/>
      <c r="AP9" s="378"/>
      <c r="AQ9" s="378"/>
      <c r="AR9" s="275"/>
      <c r="AS9" s="378" t="s">
        <v>81</v>
      </c>
      <c r="AT9" s="378"/>
      <c r="AU9" s="378"/>
      <c r="AV9" s="378"/>
      <c r="AW9" s="275"/>
      <c r="AX9" s="378" t="s">
        <v>82</v>
      </c>
      <c r="AY9" s="378"/>
      <c r="AZ9" s="378"/>
      <c r="BA9" s="378"/>
      <c r="BB9" s="275"/>
      <c r="BC9" s="378" t="s">
        <v>83</v>
      </c>
      <c r="BD9" s="378"/>
      <c r="BE9" s="378"/>
      <c r="BF9" s="378"/>
      <c r="BG9" s="275"/>
      <c r="BH9" s="378" t="s">
        <v>84</v>
      </c>
      <c r="BI9" s="378"/>
      <c r="BJ9" s="378"/>
      <c r="BK9" s="378"/>
      <c r="BL9" s="275"/>
      <c r="BM9" s="275"/>
      <c r="BN9" s="495" t="s">
        <v>65</v>
      </c>
      <c r="BO9" s="495"/>
      <c r="BP9" s="495"/>
      <c r="BQ9" s="495"/>
    </row>
    <row r="10" spans="1:72" ht="15" customHeight="1" x14ac:dyDescent="0.3">
      <c r="A10" s="482" t="s">
        <v>61</v>
      </c>
      <c r="B10" s="479" t="s">
        <v>85</v>
      </c>
      <c r="C10" s="56" t="s">
        <v>86</v>
      </c>
      <c r="D10" s="61"/>
      <c r="E10" s="456"/>
      <c r="F10" s="456"/>
      <c r="G10" s="456"/>
      <c r="H10" s="456"/>
      <c r="I10" s="58"/>
      <c r="J10" s="456"/>
      <c r="K10" s="449"/>
      <c r="L10" s="449"/>
      <c r="M10" s="450"/>
      <c r="N10" s="228"/>
      <c r="O10" s="456"/>
      <c r="P10" s="449"/>
      <c r="Q10" s="449"/>
      <c r="R10" s="450"/>
      <c r="S10" s="228"/>
      <c r="T10" s="456"/>
      <c r="U10" s="449"/>
      <c r="V10" s="449"/>
      <c r="W10" s="450"/>
      <c r="X10" s="228"/>
      <c r="Y10" s="456"/>
      <c r="Z10" s="449"/>
      <c r="AA10" s="449"/>
      <c r="AB10" s="450"/>
      <c r="AC10" s="228"/>
      <c r="AD10" s="456"/>
      <c r="AE10" s="449"/>
      <c r="AF10" s="449"/>
      <c r="AG10" s="450"/>
      <c r="AH10" s="228"/>
      <c r="AI10" s="456"/>
      <c r="AJ10" s="449"/>
      <c r="AK10" s="449"/>
      <c r="AL10" s="450"/>
      <c r="AM10" s="228"/>
      <c r="AN10" s="456"/>
      <c r="AO10" s="449"/>
      <c r="AP10" s="449"/>
      <c r="AQ10" s="450"/>
      <c r="AR10" s="228"/>
      <c r="AS10" s="456"/>
      <c r="AT10" s="449"/>
      <c r="AU10" s="449"/>
      <c r="AV10" s="450"/>
      <c r="AW10" s="228"/>
      <c r="AX10" s="456"/>
      <c r="AY10" s="449"/>
      <c r="AZ10" s="449"/>
      <c r="BA10" s="450"/>
      <c r="BB10" s="228"/>
      <c r="BC10" s="456"/>
      <c r="BD10" s="449"/>
      <c r="BE10" s="449"/>
      <c r="BF10" s="450"/>
      <c r="BG10" s="228"/>
      <c r="BH10" s="456"/>
      <c r="BI10" s="449"/>
      <c r="BJ10" s="449"/>
      <c r="BK10" s="450"/>
      <c r="BL10" s="59"/>
      <c r="BM10" s="60"/>
      <c r="BN10" s="435">
        <f>SUM(E10:BK10)</f>
        <v>0</v>
      </c>
      <c r="BO10" s="430"/>
      <c r="BP10" s="430"/>
      <c r="BQ10" s="431"/>
      <c r="BR10" s="470"/>
      <c r="BS10" s="471"/>
      <c r="BT10" s="471"/>
    </row>
    <row r="11" spans="1:72" ht="15" customHeight="1" x14ac:dyDescent="0.3">
      <c r="A11" s="482"/>
      <c r="B11" s="479"/>
      <c r="C11" s="56" t="s">
        <v>87</v>
      </c>
      <c r="D11" s="61"/>
      <c r="E11" s="484"/>
      <c r="F11" s="484"/>
      <c r="G11" s="484"/>
      <c r="H11" s="484"/>
      <c r="I11" s="58"/>
      <c r="J11" s="456"/>
      <c r="K11" s="449"/>
      <c r="L11" s="449"/>
      <c r="M11" s="450"/>
      <c r="N11" s="228"/>
      <c r="O11" s="456"/>
      <c r="P11" s="449"/>
      <c r="Q11" s="449"/>
      <c r="R11" s="450"/>
      <c r="S11" s="228"/>
      <c r="T11" s="456"/>
      <c r="U11" s="449"/>
      <c r="V11" s="449"/>
      <c r="W11" s="450"/>
      <c r="X11" s="228"/>
      <c r="Y11" s="456"/>
      <c r="Z11" s="449"/>
      <c r="AA11" s="449"/>
      <c r="AB11" s="450"/>
      <c r="AC11" s="228"/>
      <c r="AD11" s="456"/>
      <c r="AE11" s="449"/>
      <c r="AF11" s="449"/>
      <c r="AG11" s="450"/>
      <c r="AH11" s="228"/>
      <c r="AI11" s="456"/>
      <c r="AJ11" s="449"/>
      <c r="AK11" s="449"/>
      <c r="AL11" s="450"/>
      <c r="AM11" s="228"/>
      <c r="AN11" s="456"/>
      <c r="AO11" s="449"/>
      <c r="AP11" s="449"/>
      <c r="AQ11" s="450"/>
      <c r="AR11" s="228"/>
      <c r="AS11" s="456"/>
      <c r="AT11" s="449"/>
      <c r="AU11" s="449"/>
      <c r="AV11" s="450"/>
      <c r="AW11" s="228"/>
      <c r="AX11" s="456"/>
      <c r="AY11" s="449"/>
      <c r="AZ11" s="449"/>
      <c r="BA11" s="450"/>
      <c r="BB11" s="228"/>
      <c r="BC11" s="456"/>
      <c r="BD11" s="449"/>
      <c r="BE11" s="449"/>
      <c r="BF11" s="450"/>
      <c r="BG11" s="228"/>
      <c r="BH11" s="456"/>
      <c r="BI11" s="449"/>
      <c r="BJ11" s="449"/>
      <c r="BK11" s="450"/>
      <c r="BL11" s="62"/>
      <c r="BM11" s="60"/>
      <c r="BN11" s="435">
        <f>SUM(J11:BK11)</f>
        <v>0</v>
      </c>
      <c r="BO11" s="430"/>
      <c r="BP11" s="430"/>
      <c r="BQ11" s="431"/>
      <c r="BR11" s="470"/>
      <c r="BS11" s="471"/>
      <c r="BT11" s="471"/>
    </row>
    <row r="12" spans="1:72" ht="15" customHeight="1" x14ac:dyDescent="0.3">
      <c r="A12" s="482"/>
      <c r="B12" s="476" t="s">
        <v>88</v>
      </c>
      <c r="C12" s="56" t="s">
        <v>86</v>
      </c>
      <c r="D12" s="61"/>
      <c r="E12" s="456"/>
      <c r="F12" s="456"/>
      <c r="G12" s="456"/>
      <c r="H12" s="456"/>
      <c r="I12" s="58"/>
      <c r="J12" s="456"/>
      <c r="K12" s="449"/>
      <c r="L12" s="449"/>
      <c r="M12" s="450"/>
      <c r="N12" s="228"/>
      <c r="O12" s="456"/>
      <c r="P12" s="449"/>
      <c r="Q12" s="449"/>
      <c r="R12" s="450"/>
      <c r="S12" s="228"/>
      <c r="T12" s="456"/>
      <c r="U12" s="449"/>
      <c r="V12" s="449"/>
      <c r="W12" s="450"/>
      <c r="X12" s="228"/>
      <c r="Y12" s="456"/>
      <c r="Z12" s="449"/>
      <c r="AA12" s="449"/>
      <c r="AB12" s="450"/>
      <c r="AC12" s="228"/>
      <c r="AD12" s="456"/>
      <c r="AE12" s="449"/>
      <c r="AF12" s="449"/>
      <c r="AG12" s="450"/>
      <c r="AH12" s="228"/>
      <c r="AI12" s="456"/>
      <c r="AJ12" s="449"/>
      <c r="AK12" s="449"/>
      <c r="AL12" s="450"/>
      <c r="AM12" s="228"/>
      <c r="AN12" s="456"/>
      <c r="AO12" s="449"/>
      <c r="AP12" s="449"/>
      <c r="AQ12" s="450"/>
      <c r="AR12" s="228"/>
      <c r="AS12" s="456"/>
      <c r="AT12" s="449"/>
      <c r="AU12" s="449"/>
      <c r="AV12" s="450"/>
      <c r="AW12" s="228"/>
      <c r="AX12" s="456"/>
      <c r="AY12" s="449"/>
      <c r="AZ12" s="449"/>
      <c r="BA12" s="450"/>
      <c r="BB12" s="228"/>
      <c r="BC12" s="456"/>
      <c r="BD12" s="449"/>
      <c r="BE12" s="449"/>
      <c r="BF12" s="450"/>
      <c r="BG12" s="228"/>
      <c r="BH12" s="456"/>
      <c r="BI12" s="449"/>
      <c r="BJ12" s="449"/>
      <c r="BK12" s="450"/>
      <c r="BL12" s="62"/>
      <c r="BM12" s="60"/>
      <c r="BN12" s="435">
        <f>SUM(E12:BK12)</f>
        <v>0</v>
      </c>
      <c r="BO12" s="430"/>
      <c r="BP12" s="430"/>
      <c r="BQ12" s="431"/>
      <c r="BR12" s="470"/>
      <c r="BS12" s="471"/>
      <c r="BT12" s="471"/>
    </row>
    <row r="13" spans="1:72" ht="15" customHeight="1" x14ac:dyDescent="0.3">
      <c r="A13" s="482"/>
      <c r="B13" s="477"/>
      <c r="C13" s="56" t="s">
        <v>87</v>
      </c>
      <c r="D13" s="61"/>
      <c r="E13" s="484"/>
      <c r="F13" s="484"/>
      <c r="G13" s="484"/>
      <c r="H13" s="484"/>
      <c r="I13" s="58"/>
      <c r="J13" s="456"/>
      <c r="K13" s="449"/>
      <c r="L13" s="449"/>
      <c r="M13" s="450"/>
      <c r="N13" s="228"/>
      <c r="O13" s="456"/>
      <c r="P13" s="449"/>
      <c r="Q13" s="449"/>
      <c r="R13" s="450"/>
      <c r="S13" s="228"/>
      <c r="T13" s="456"/>
      <c r="U13" s="449"/>
      <c r="V13" s="449"/>
      <c r="W13" s="450"/>
      <c r="X13" s="228"/>
      <c r="Y13" s="456"/>
      <c r="Z13" s="449"/>
      <c r="AA13" s="449"/>
      <c r="AB13" s="450"/>
      <c r="AC13" s="228"/>
      <c r="AD13" s="456"/>
      <c r="AE13" s="449"/>
      <c r="AF13" s="449"/>
      <c r="AG13" s="450"/>
      <c r="AH13" s="228"/>
      <c r="AI13" s="456"/>
      <c r="AJ13" s="449"/>
      <c r="AK13" s="449"/>
      <c r="AL13" s="450"/>
      <c r="AM13" s="228"/>
      <c r="AN13" s="456"/>
      <c r="AO13" s="449"/>
      <c r="AP13" s="449"/>
      <c r="AQ13" s="450"/>
      <c r="AR13" s="228"/>
      <c r="AS13" s="456"/>
      <c r="AT13" s="449"/>
      <c r="AU13" s="449"/>
      <c r="AV13" s="450"/>
      <c r="AW13" s="228"/>
      <c r="AX13" s="456"/>
      <c r="AY13" s="449"/>
      <c r="AZ13" s="449"/>
      <c r="BA13" s="450"/>
      <c r="BB13" s="228"/>
      <c r="BC13" s="456"/>
      <c r="BD13" s="449"/>
      <c r="BE13" s="449"/>
      <c r="BF13" s="450"/>
      <c r="BG13" s="228"/>
      <c r="BH13" s="456"/>
      <c r="BI13" s="449"/>
      <c r="BJ13" s="449"/>
      <c r="BK13" s="450"/>
      <c r="BL13" s="62"/>
      <c r="BM13" s="60"/>
      <c r="BN13" s="435">
        <f>SUM(J13:BK13)</f>
        <v>0</v>
      </c>
      <c r="BO13" s="430"/>
      <c r="BP13" s="430"/>
      <c r="BQ13" s="431"/>
      <c r="BR13" s="470"/>
      <c r="BS13" s="471"/>
      <c r="BT13" s="471"/>
    </row>
    <row r="14" spans="1:72" ht="4.5" customHeight="1" x14ac:dyDescent="0.3">
      <c r="A14" s="63"/>
      <c r="B14" s="64"/>
      <c r="C14" s="65"/>
      <c r="D14" s="50"/>
      <c r="E14" s="265"/>
      <c r="F14" s="265"/>
      <c r="G14" s="265"/>
      <c r="H14" s="265"/>
      <c r="I14" s="27"/>
      <c r="J14" s="265"/>
      <c r="K14" s="265"/>
      <c r="L14" s="265"/>
      <c r="M14" s="265"/>
      <c r="N14" s="229"/>
      <c r="O14" s="265"/>
      <c r="P14" s="265"/>
      <c r="Q14" s="265"/>
      <c r="R14" s="265"/>
      <c r="S14" s="229"/>
      <c r="T14" s="265"/>
      <c r="U14" s="265"/>
      <c r="V14" s="265"/>
      <c r="W14" s="265"/>
      <c r="X14" s="229"/>
      <c r="Y14" s="265"/>
      <c r="Z14" s="265"/>
      <c r="AA14" s="265"/>
      <c r="AB14" s="265"/>
      <c r="AC14" s="229"/>
      <c r="AD14" s="265"/>
      <c r="AE14" s="265"/>
      <c r="AF14" s="265"/>
      <c r="AG14" s="265"/>
      <c r="AH14" s="229"/>
      <c r="AI14" s="265"/>
      <c r="AJ14" s="265"/>
      <c r="AK14" s="265"/>
      <c r="AL14" s="265"/>
      <c r="AM14" s="229"/>
      <c r="AN14" s="265"/>
      <c r="AO14" s="265"/>
      <c r="AP14" s="265"/>
      <c r="AQ14" s="265"/>
      <c r="AR14" s="229"/>
      <c r="AS14" s="265"/>
      <c r="AT14" s="265"/>
      <c r="AU14" s="265"/>
      <c r="AV14" s="265"/>
      <c r="AW14" s="229"/>
      <c r="AX14" s="265"/>
      <c r="AY14" s="265"/>
      <c r="AZ14" s="265"/>
      <c r="BA14" s="265"/>
      <c r="BB14" s="229"/>
      <c r="BC14" s="265"/>
      <c r="BD14" s="265"/>
      <c r="BE14" s="265"/>
      <c r="BF14" s="265"/>
      <c r="BG14" s="229"/>
      <c r="BH14" s="265"/>
      <c r="BI14" s="265"/>
      <c r="BJ14" s="265"/>
      <c r="BK14" s="265"/>
      <c r="BL14" s="27"/>
      <c r="BM14" s="66"/>
      <c r="BN14" s="250"/>
      <c r="BO14" s="250"/>
      <c r="BP14" s="250"/>
      <c r="BQ14" s="250"/>
    </row>
    <row r="15" spans="1:72" ht="15" customHeight="1" x14ac:dyDescent="0.3">
      <c r="A15" s="50"/>
      <c r="B15" s="67"/>
      <c r="C15" s="68" t="s">
        <v>89</v>
      </c>
      <c r="D15" s="69"/>
      <c r="E15" s="435">
        <f>SUM(E10:H13)</f>
        <v>0</v>
      </c>
      <c r="F15" s="430"/>
      <c r="G15" s="430"/>
      <c r="H15" s="431"/>
      <c r="I15" s="70"/>
      <c r="J15" s="435">
        <f>SUM(J10:M13)</f>
        <v>0</v>
      </c>
      <c r="K15" s="430"/>
      <c r="L15" s="430"/>
      <c r="M15" s="431"/>
      <c r="N15" s="230"/>
      <c r="O15" s="435">
        <f>SUM(O10:R13)</f>
        <v>0</v>
      </c>
      <c r="P15" s="430"/>
      <c r="Q15" s="430"/>
      <c r="R15" s="431"/>
      <c r="S15" s="230"/>
      <c r="T15" s="435">
        <f>SUM(T10:W13)</f>
        <v>0</v>
      </c>
      <c r="U15" s="430"/>
      <c r="V15" s="430"/>
      <c r="W15" s="431"/>
      <c r="X15" s="230"/>
      <c r="Y15" s="435">
        <f>SUM(Y10:AB13)</f>
        <v>0</v>
      </c>
      <c r="Z15" s="430"/>
      <c r="AA15" s="430"/>
      <c r="AB15" s="431"/>
      <c r="AC15" s="230"/>
      <c r="AD15" s="435">
        <f>SUM(AD10:AG13)</f>
        <v>0</v>
      </c>
      <c r="AE15" s="430"/>
      <c r="AF15" s="430"/>
      <c r="AG15" s="431"/>
      <c r="AH15" s="230"/>
      <c r="AI15" s="435">
        <f>SUM(AI10:AL13)</f>
        <v>0</v>
      </c>
      <c r="AJ15" s="430"/>
      <c r="AK15" s="430"/>
      <c r="AL15" s="431"/>
      <c r="AM15" s="230"/>
      <c r="AN15" s="435">
        <f>SUM(AN10:AQ13)</f>
        <v>0</v>
      </c>
      <c r="AO15" s="430"/>
      <c r="AP15" s="430"/>
      <c r="AQ15" s="431"/>
      <c r="AR15" s="230"/>
      <c r="AS15" s="435">
        <f>SUM(AS10:AV13)</f>
        <v>0</v>
      </c>
      <c r="AT15" s="430"/>
      <c r="AU15" s="430"/>
      <c r="AV15" s="431"/>
      <c r="AW15" s="230"/>
      <c r="AX15" s="435">
        <f>SUM(AX10:BA13)</f>
        <v>0</v>
      </c>
      <c r="AY15" s="430"/>
      <c r="AZ15" s="430"/>
      <c r="BA15" s="431"/>
      <c r="BB15" s="230"/>
      <c r="BC15" s="435">
        <f>SUM(BC10:BF13)</f>
        <v>0</v>
      </c>
      <c r="BD15" s="430"/>
      <c r="BE15" s="430"/>
      <c r="BF15" s="431"/>
      <c r="BG15" s="230"/>
      <c r="BH15" s="429">
        <f>SUM(BH10:BL13)</f>
        <v>0</v>
      </c>
      <c r="BI15" s="430"/>
      <c r="BJ15" s="430"/>
      <c r="BK15" s="431"/>
      <c r="BL15" s="70"/>
      <c r="BM15" s="435">
        <f>SUM(BN10:BQ13)</f>
        <v>0</v>
      </c>
      <c r="BN15" s="430"/>
      <c r="BO15" s="430"/>
      <c r="BP15" s="430"/>
      <c r="BQ15" s="431"/>
    </row>
    <row r="16" spans="1:72" ht="12.75" customHeight="1" x14ac:dyDescent="0.3">
      <c r="A16" s="71"/>
      <c r="B16" s="72"/>
      <c r="C16" s="55"/>
      <c r="D16" s="50"/>
      <c r="E16" s="483"/>
      <c r="F16" s="483"/>
      <c r="G16" s="483"/>
      <c r="H16" s="483"/>
      <c r="I16" s="27"/>
      <c r="J16" s="433"/>
      <c r="K16" s="433"/>
      <c r="L16" s="433"/>
      <c r="M16" s="433"/>
      <c r="N16" s="229"/>
      <c r="O16" s="433"/>
      <c r="P16" s="433"/>
      <c r="Q16" s="433"/>
      <c r="R16" s="433"/>
      <c r="S16" s="229"/>
      <c r="T16" s="433"/>
      <c r="U16" s="433"/>
      <c r="V16" s="433"/>
      <c r="W16" s="433"/>
      <c r="X16" s="229"/>
      <c r="Y16" s="433"/>
      <c r="Z16" s="433"/>
      <c r="AA16" s="433"/>
      <c r="AB16" s="433"/>
      <c r="AC16" s="229"/>
      <c r="AD16" s="433"/>
      <c r="AE16" s="433"/>
      <c r="AF16" s="433"/>
      <c r="AG16" s="433"/>
      <c r="AH16" s="229"/>
      <c r="AI16" s="433"/>
      <c r="AJ16" s="433"/>
      <c r="AK16" s="433"/>
      <c r="AL16" s="433"/>
      <c r="AM16" s="229"/>
      <c r="AN16" s="433"/>
      <c r="AO16" s="433"/>
      <c r="AP16" s="433"/>
      <c r="AQ16" s="433"/>
      <c r="AR16" s="229"/>
      <c r="AS16" s="433"/>
      <c r="AT16" s="433"/>
      <c r="AU16" s="433"/>
      <c r="AV16" s="433"/>
      <c r="AW16" s="229"/>
      <c r="AX16" s="433"/>
      <c r="AY16" s="433"/>
      <c r="AZ16" s="433"/>
      <c r="BA16" s="433"/>
      <c r="BB16" s="229"/>
      <c r="BC16" s="433"/>
      <c r="BD16" s="433"/>
      <c r="BE16" s="433"/>
      <c r="BF16" s="433"/>
      <c r="BG16" s="229"/>
      <c r="BH16" s="433"/>
      <c r="BI16" s="433"/>
      <c r="BJ16" s="433"/>
      <c r="BK16" s="433"/>
      <c r="BL16" s="27"/>
      <c r="BM16" s="78"/>
      <c r="BN16" s="250"/>
      <c r="BO16" s="250"/>
      <c r="BP16" s="250"/>
      <c r="BQ16" s="250"/>
    </row>
    <row r="17" spans="1:69" ht="15" customHeight="1" x14ac:dyDescent="0.3">
      <c r="A17" s="482" t="s">
        <v>62</v>
      </c>
      <c r="B17" s="479" t="s">
        <v>85</v>
      </c>
      <c r="C17" s="56" t="s">
        <v>86</v>
      </c>
      <c r="D17" s="61"/>
      <c r="E17" s="73"/>
      <c r="F17" s="73"/>
      <c r="G17" s="73"/>
      <c r="H17" s="73"/>
      <c r="I17" s="74"/>
      <c r="J17" s="456"/>
      <c r="K17" s="449"/>
      <c r="L17" s="449"/>
      <c r="M17" s="450"/>
      <c r="N17" s="228"/>
      <c r="O17" s="456"/>
      <c r="P17" s="449"/>
      <c r="Q17" s="449"/>
      <c r="R17" s="450"/>
      <c r="S17" s="228"/>
      <c r="T17" s="456"/>
      <c r="U17" s="449"/>
      <c r="V17" s="449"/>
      <c r="W17" s="450"/>
      <c r="X17" s="228"/>
      <c r="Y17" s="456"/>
      <c r="Z17" s="449"/>
      <c r="AA17" s="449"/>
      <c r="AB17" s="450"/>
      <c r="AC17" s="228"/>
      <c r="AD17" s="456"/>
      <c r="AE17" s="449"/>
      <c r="AF17" s="449"/>
      <c r="AG17" s="450"/>
      <c r="AH17" s="228"/>
      <c r="AI17" s="456"/>
      <c r="AJ17" s="449"/>
      <c r="AK17" s="449"/>
      <c r="AL17" s="450"/>
      <c r="AM17" s="228"/>
      <c r="AN17" s="456"/>
      <c r="AO17" s="449"/>
      <c r="AP17" s="449"/>
      <c r="AQ17" s="450"/>
      <c r="AR17" s="228"/>
      <c r="AS17" s="456"/>
      <c r="AT17" s="449"/>
      <c r="AU17" s="449"/>
      <c r="AV17" s="450"/>
      <c r="AW17" s="228"/>
      <c r="AX17" s="456"/>
      <c r="AY17" s="449"/>
      <c r="AZ17" s="449"/>
      <c r="BA17" s="450"/>
      <c r="BB17" s="228"/>
      <c r="BC17" s="456"/>
      <c r="BD17" s="449"/>
      <c r="BE17" s="449"/>
      <c r="BF17" s="450"/>
      <c r="BG17" s="228"/>
      <c r="BH17" s="456"/>
      <c r="BI17" s="449"/>
      <c r="BJ17" s="449"/>
      <c r="BK17" s="450"/>
      <c r="BL17" s="75"/>
      <c r="BM17" s="76"/>
      <c r="BN17" s="435">
        <f>SUM(E17:BK17)</f>
        <v>0</v>
      </c>
      <c r="BO17" s="430"/>
      <c r="BP17" s="430"/>
      <c r="BQ17" s="431"/>
    </row>
    <row r="18" spans="1:69" ht="15" customHeight="1" x14ac:dyDescent="0.3">
      <c r="A18" s="482"/>
      <c r="B18" s="479"/>
      <c r="C18" s="56" t="s">
        <v>87</v>
      </c>
      <c r="D18" s="61"/>
      <c r="E18" s="73"/>
      <c r="F18" s="73"/>
      <c r="G18" s="73"/>
      <c r="H18" s="73"/>
      <c r="I18" s="74"/>
      <c r="J18" s="456"/>
      <c r="K18" s="449"/>
      <c r="L18" s="449"/>
      <c r="M18" s="450"/>
      <c r="N18" s="228"/>
      <c r="O18" s="456"/>
      <c r="P18" s="449"/>
      <c r="Q18" s="449"/>
      <c r="R18" s="450"/>
      <c r="S18" s="228"/>
      <c r="T18" s="456"/>
      <c r="U18" s="449"/>
      <c r="V18" s="449"/>
      <c r="W18" s="450"/>
      <c r="X18" s="228"/>
      <c r="Y18" s="456"/>
      <c r="Z18" s="449"/>
      <c r="AA18" s="449"/>
      <c r="AB18" s="450"/>
      <c r="AC18" s="228"/>
      <c r="AD18" s="456"/>
      <c r="AE18" s="449"/>
      <c r="AF18" s="449"/>
      <c r="AG18" s="450"/>
      <c r="AH18" s="228"/>
      <c r="AI18" s="456"/>
      <c r="AJ18" s="449"/>
      <c r="AK18" s="449"/>
      <c r="AL18" s="450"/>
      <c r="AM18" s="228"/>
      <c r="AN18" s="456"/>
      <c r="AO18" s="449"/>
      <c r="AP18" s="449"/>
      <c r="AQ18" s="450"/>
      <c r="AR18" s="228"/>
      <c r="AS18" s="456"/>
      <c r="AT18" s="449"/>
      <c r="AU18" s="449"/>
      <c r="AV18" s="450"/>
      <c r="AW18" s="228"/>
      <c r="AX18" s="456"/>
      <c r="AY18" s="449"/>
      <c r="AZ18" s="449"/>
      <c r="BA18" s="450"/>
      <c r="BB18" s="228"/>
      <c r="BC18" s="456"/>
      <c r="BD18" s="449"/>
      <c r="BE18" s="449"/>
      <c r="BF18" s="450"/>
      <c r="BG18" s="228"/>
      <c r="BH18" s="456"/>
      <c r="BI18" s="449"/>
      <c r="BJ18" s="449"/>
      <c r="BK18" s="450"/>
      <c r="BL18" s="77"/>
      <c r="BM18" s="76"/>
      <c r="BN18" s="435">
        <f>SUM(E18:BK18)</f>
        <v>0</v>
      </c>
      <c r="BO18" s="430"/>
      <c r="BP18" s="430"/>
      <c r="BQ18" s="431"/>
    </row>
    <row r="19" spans="1:69" ht="15" customHeight="1" x14ac:dyDescent="0.3">
      <c r="A19" s="482"/>
      <c r="B19" s="476" t="s">
        <v>88</v>
      </c>
      <c r="C19" s="56" t="s">
        <v>86</v>
      </c>
      <c r="D19" s="61"/>
      <c r="E19" s="73"/>
      <c r="F19" s="73"/>
      <c r="G19" s="73"/>
      <c r="H19" s="73"/>
      <c r="I19" s="74"/>
      <c r="J19" s="456"/>
      <c r="K19" s="449"/>
      <c r="L19" s="449"/>
      <c r="M19" s="450"/>
      <c r="N19" s="228"/>
      <c r="O19" s="456"/>
      <c r="P19" s="449"/>
      <c r="Q19" s="449"/>
      <c r="R19" s="450"/>
      <c r="S19" s="228"/>
      <c r="T19" s="456"/>
      <c r="U19" s="449"/>
      <c r="V19" s="449"/>
      <c r="W19" s="450"/>
      <c r="X19" s="228"/>
      <c r="Y19" s="456"/>
      <c r="Z19" s="449"/>
      <c r="AA19" s="449"/>
      <c r="AB19" s="450"/>
      <c r="AC19" s="228"/>
      <c r="AD19" s="456"/>
      <c r="AE19" s="449"/>
      <c r="AF19" s="449"/>
      <c r="AG19" s="450"/>
      <c r="AH19" s="228"/>
      <c r="AI19" s="456"/>
      <c r="AJ19" s="449"/>
      <c r="AK19" s="449"/>
      <c r="AL19" s="450"/>
      <c r="AM19" s="228"/>
      <c r="AN19" s="456"/>
      <c r="AO19" s="449"/>
      <c r="AP19" s="449"/>
      <c r="AQ19" s="450"/>
      <c r="AR19" s="228"/>
      <c r="AS19" s="456"/>
      <c r="AT19" s="449"/>
      <c r="AU19" s="449"/>
      <c r="AV19" s="450"/>
      <c r="AW19" s="228"/>
      <c r="AX19" s="456"/>
      <c r="AY19" s="449"/>
      <c r="AZ19" s="449"/>
      <c r="BA19" s="450"/>
      <c r="BB19" s="228"/>
      <c r="BC19" s="456"/>
      <c r="BD19" s="449"/>
      <c r="BE19" s="449"/>
      <c r="BF19" s="450"/>
      <c r="BG19" s="228"/>
      <c r="BH19" s="456"/>
      <c r="BI19" s="449"/>
      <c r="BJ19" s="449"/>
      <c r="BK19" s="450"/>
      <c r="BL19" s="77"/>
      <c r="BM19" s="76"/>
      <c r="BN19" s="435">
        <f>SUM(E19:BK19)</f>
        <v>0</v>
      </c>
      <c r="BO19" s="430"/>
      <c r="BP19" s="430"/>
      <c r="BQ19" s="431"/>
    </row>
    <row r="20" spans="1:69" ht="15" customHeight="1" x14ac:dyDescent="0.3">
      <c r="A20" s="482"/>
      <c r="B20" s="477"/>
      <c r="C20" s="56" t="s">
        <v>87</v>
      </c>
      <c r="D20" s="61"/>
      <c r="E20" s="73"/>
      <c r="F20" s="73"/>
      <c r="G20" s="73"/>
      <c r="H20" s="73"/>
      <c r="I20" s="74"/>
      <c r="J20" s="456"/>
      <c r="K20" s="449"/>
      <c r="L20" s="449"/>
      <c r="M20" s="450"/>
      <c r="N20" s="228"/>
      <c r="O20" s="456"/>
      <c r="P20" s="449"/>
      <c r="Q20" s="449"/>
      <c r="R20" s="450"/>
      <c r="S20" s="228"/>
      <c r="T20" s="456"/>
      <c r="U20" s="449"/>
      <c r="V20" s="449"/>
      <c r="W20" s="450"/>
      <c r="X20" s="228"/>
      <c r="Y20" s="456"/>
      <c r="Z20" s="449"/>
      <c r="AA20" s="449"/>
      <c r="AB20" s="450"/>
      <c r="AC20" s="228"/>
      <c r="AD20" s="456"/>
      <c r="AE20" s="449"/>
      <c r="AF20" s="449"/>
      <c r="AG20" s="450"/>
      <c r="AH20" s="228"/>
      <c r="AI20" s="456"/>
      <c r="AJ20" s="449"/>
      <c r="AK20" s="449"/>
      <c r="AL20" s="450"/>
      <c r="AM20" s="228"/>
      <c r="AN20" s="456"/>
      <c r="AO20" s="449"/>
      <c r="AP20" s="449"/>
      <c r="AQ20" s="450"/>
      <c r="AR20" s="228"/>
      <c r="AS20" s="456"/>
      <c r="AT20" s="449"/>
      <c r="AU20" s="449"/>
      <c r="AV20" s="450"/>
      <c r="AW20" s="228"/>
      <c r="AX20" s="456"/>
      <c r="AY20" s="449"/>
      <c r="AZ20" s="449"/>
      <c r="BA20" s="450"/>
      <c r="BB20" s="228"/>
      <c r="BC20" s="456"/>
      <c r="BD20" s="449"/>
      <c r="BE20" s="449"/>
      <c r="BF20" s="450"/>
      <c r="BG20" s="228"/>
      <c r="BH20" s="456"/>
      <c r="BI20" s="449"/>
      <c r="BJ20" s="449"/>
      <c r="BK20" s="450"/>
      <c r="BL20" s="77"/>
      <c r="BM20" s="76"/>
      <c r="BN20" s="435">
        <f>SUM(E20:BK20)</f>
        <v>0</v>
      </c>
      <c r="BO20" s="430"/>
      <c r="BP20" s="430"/>
      <c r="BQ20" s="431"/>
    </row>
    <row r="21" spans="1:69" ht="4.5" customHeight="1" x14ac:dyDescent="0.3">
      <c r="A21" s="63"/>
      <c r="B21" s="64"/>
      <c r="C21" s="65"/>
      <c r="D21" s="50"/>
      <c r="E21" s="27"/>
      <c r="F21" s="27"/>
      <c r="G21" s="27"/>
      <c r="H21" s="27"/>
      <c r="I21" s="27"/>
      <c r="J21" s="265"/>
      <c r="K21" s="265"/>
      <c r="L21" s="265"/>
      <c r="M21" s="265"/>
      <c r="N21" s="27"/>
      <c r="O21" s="265"/>
      <c r="P21" s="265"/>
      <c r="Q21" s="265"/>
      <c r="R21" s="265"/>
      <c r="S21" s="229"/>
      <c r="T21" s="265"/>
      <c r="U21" s="265"/>
      <c r="V21" s="265"/>
      <c r="W21" s="265"/>
      <c r="X21" s="229"/>
      <c r="Y21" s="265"/>
      <c r="Z21" s="265"/>
      <c r="AA21" s="265"/>
      <c r="AB21" s="265"/>
      <c r="AC21" s="229"/>
      <c r="AD21" s="265"/>
      <c r="AE21" s="265"/>
      <c r="AF21" s="265"/>
      <c r="AG21" s="265"/>
      <c r="AH21" s="229"/>
      <c r="AI21" s="265"/>
      <c r="AJ21" s="265"/>
      <c r="AK21" s="265"/>
      <c r="AL21" s="265"/>
      <c r="AM21" s="229"/>
      <c r="AN21" s="265"/>
      <c r="AO21" s="265"/>
      <c r="AP21" s="265"/>
      <c r="AQ21" s="265"/>
      <c r="AR21" s="229"/>
      <c r="AS21" s="265"/>
      <c r="AT21" s="265"/>
      <c r="AU21" s="265"/>
      <c r="AV21" s="265"/>
      <c r="AW21" s="229"/>
      <c r="AX21" s="265"/>
      <c r="AY21" s="265"/>
      <c r="AZ21" s="265"/>
      <c r="BA21" s="265"/>
      <c r="BB21" s="229"/>
      <c r="BC21" s="265"/>
      <c r="BD21" s="265"/>
      <c r="BE21" s="265"/>
      <c r="BF21" s="265"/>
      <c r="BG21" s="229"/>
      <c r="BH21" s="265"/>
      <c r="BI21" s="265"/>
      <c r="BJ21" s="265"/>
      <c r="BK21" s="265"/>
      <c r="BL21" s="27"/>
      <c r="BM21" s="66"/>
      <c r="BN21" s="250"/>
      <c r="BO21" s="250"/>
      <c r="BP21" s="250"/>
      <c r="BQ21" s="250"/>
    </row>
    <row r="22" spans="1:69" ht="15" customHeight="1" x14ac:dyDescent="0.3">
      <c r="A22" s="50"/>
      <c r="B22" s="67"/>
      <c r="C22" s="68" t="s">
        <v>89</v>
      </c>
      <c r="D22" s="50"/>
      <c r="E22" s="73"/>
      <c r="F22" s="73"/>
      <c r="G22" s="73"/>
      <c r="H22" s="73"/>
      <c r="I22" s="74"/>
      <c r="J22" s="435">
        <f>SUM(J17:M20)</f>
        <v>0</v>
      </c>
      <c r="K22" s="430"/>
      <c r="L22" s="430"/>
      <c r="M22" s="431"/>
      <c r="N22" s="70"/>
      <c r="O22" s="435">
        <f>SUM(O17:R20)</f>
        <v>0</v>
      </c>
      <c r="P22" s="430"/>
      <c r="Q22" s="430"/>
      <c r="R22" s="431"/>
      <c r="S22" s="230"/>
      <c r="T22" s="435">
        <f>SUM(T17:W20)</f>
        <v>0</v>
      </c>
      <c r="U22" s="430"/>
      <c r="V22" s="430"/>
      <c r="W22" s="431"/>
      <c r="X22" s="230"/>
      <c r="Y22" s="435">
        <f>SUM(Y17:AB20)</f>
        <v>0</v>
      </c>
      <c r="Z22" s="430"/>
      <c r="AA22" s="430"/>
      <c r="AB22" s="431"/>
      <c r="AC22" s="230"/>
      <c r="AD22" s="435">
        <f>SUM(AD17:AG20)</f>
        <v>0</v>
      </c>
      <c r="AE22" s="430"/>
      <c r="AF22" s="430"/>
      <c r="AG22" s="431"/>
      <c r="AH22" s="230"/>
      <c r="AI22" s="435">
        <f>SUM(AI17:AL20)</f>
        <v>0</v>
      </c>
      <c r="AJ22" s="430"/>
      <c r="AK22" s="430"/>
      <c r="AL22" s="431"/>
      <c r="AM22" s="230"/>
      <c r="AN22" s="435">
        <f>SUM(AN17:AQ20)</f>
        <v>0</v>
      </c>
      <c r="AO22" s="430"/>
      <c r="AP22" s="430"/>
      <c r="AQ22" s="431"/>
      <c r="AR22" s="230"/>
      <c r="AS22" s="435">
        <f>SUM(AS17:AV20)</f>
        <v>0</v>
      </c>
      <c r="AT22" s="430"/>
      <c r="AU22" s="430"/>
      <c r="AV22" s="431"/>
      <c r="AW22" s="230"/>
      <c r="AX22" s="435">
        <f>SUM(AX17:BA20)</f>
        <v>0</v>
      </c>
      <c r="AY22" s="430"/>
      <c r="AZ22" s="430"/>
      <c r="BA22" s="431"/>
      <c r="BB22" s="230"/>
      <c r="BC22" s="435">
        <f>SUM(BC17:BF20)</f>
        <v>0</v>
      </c>
      <c r="BD22" s="430"/>
      <c r="BE22" s="430"/>
      <c r="BF22" s="431"/>
      <c r="BG22" s="230"/>
      <c r="BH22" s="429">
        <f>SUM(BH17:BL20)</f>
        <v>0</v>
      </c>
      <c r="BI22" s="430"/>
      <c r="BJ22" s="430"/>
      <c r="BK22" s="431"/>
      <c r="BL22" s="70"/>
      <c r="BM22" s="435">
        <f>SUM(BN17:BQ20)</f>
        <v>0</v>
      </c>
      <c r="BN22" s="430"/>
      <c r="BO22" s="430"/>
      <c r="BP22" s="430"/>
      <c r="BQ22" s="431"/>
    </row>
    <row r="23" spans="1:69" ht="12.75" customHeight="1" x14ac:dyDescent="0.3">
      <c r="A23" s="55"/>
      <c r="B23" s="72"/>
      <c r="C23" s="55"/>
      <c r="D23" s="50"/>
      <c r="E23" s="27"/>
      <c r="F23" s="27"/>
      <c r="G23" s="27"/>
      <c r="H23" s="27"/>
      <c r="I23" s="27"/>
      <c r="J23" s="272"/>
      <c r="K23" s="272"/>
      <c r="L23" s="272"/>
      <c r="M23" s="272"/>
      <c r="N23" s="27"/>
      <c r="O23" s="265"/>
      <c r="P23" s="265"/>
      <c r="Q23" s="265"/>
      <c r="R23" s="265"/>
      <c r="S23" s="229"/>
      <c r="T23" s="265"/>
      <c r="U23" s="265"/>
      <c r="V23" s="265"/>
      <c r="W23" s="265"/>
      <c r="X23" s="229"/>
      <c r="Y23" s="265"/>
      <c r="Z23" s="265"/>
      <c r="AA23" s="265"/>
      <c r="AB23" s="265"/>
      <c r="AC23" s="229"/>
      <c r="AD23" s="265"/>
      <c r="AE23" s="265"/>
      <c r="AF23" s="265"/>
      <c r="AG23" s="265"/>
      <c r="AH23" s="229"/>
      <c r="AI23" s="265"/>
      <c r="AJ23" s="265"/>
      <c r="AK23" s="265"/>
      <c r="AL23" s="265"/>
      <c r="AM23" s="229"/>
      <c r="AN23" s="265"/>
      <c r="AO23" s="265"/>
      <c r="AP23" s="265"/>
      <c r="AQ23" s="265"/>
      <c r="AR23" s="229"/>
      <c r="AS23" s="265"/>
      <c r="AT23" s="265"/>
      <c r="AU23" s="265"/>
      <c r="AV23" s="265"/>
      <c r="AW23" s="229"/>
      <c r="AX23" s="265"/>
      <c r="AY23" s="265"/>
      <c r="AZ23" s="265"/>
      <c r="BA23" s="265"/>
      <c r="BB23" s="229"/>
      <c r="BC23" s="265"/>
      <c r="BD23" s="265"/>
      <c r="BE23" s="265"/>
      <c r="BF23" s="265"/>
      <c r="BG23" s="229"/>
      <c r="BH23" s="265"/>
      <c r="BI23" s="265"/>
      <c r="BJ23" s="265"/>
      <c r="BK23" s="265"/>
      <c r="BL23" s="27"/>
      <c r="BM23" s="78"/>
      <c r="BN23" s="250"/>
      <c r="BO23" s="250"/>
      <c r="BP23" s="250"/>
      <c r="BQ23" s="250"/>
    </row>
    <row r="24" spans="1:69" ht="15" customHeight="1" x14ac:dyDescent="0.3">
      <c r="A24" s="482" t="s">
        <v>63</v>
      </c>
      <c r="B24" s="479" t="s">
        <v>85</v>
      </c>
      <c r="C24" s="56" t="s">
        <v>86</v>
      </c>
      <c r="D24" s="61"/>
      <c r="E24" s="73"/>
      <c r="F24" s="73"/>
      <c r="G24" s="73"/>
      <c r="H24" s="73"/>
      <c r="I24" s="27"/>
      <c r="J24" s="73"/>
      <c r="K24" s="73"/>
      <c r="L24" s="73"/>
      <c r="M24" s="73"/>
      <c r="N24" s="74"/>
      <c r="O24" s="456"/>
      <c r="P24" s="449"/>
      <c r="Q24" s="449"/>
      <c r="R24" s="450"/>
      <c r="S24" s="228"/>
      <c r="T24" s="456"/>
      <c r="U24" s="449"/>
      <c r="V24" s="449"/>
      <c r="W24" s="450"/>
      <c r="X24" s="228"/>
      <c r="Y24" s="456"/>
      <c r="Z24" s="449"/>
      <c r="AA24" s="449"/>
      <c r="AB24" s="450"/>
      <c r="AC24" s="228"/>
      <c r="AD24" s="456"/>
      <c r="AE24" s="449"/>
      <c r="AF24" s="449"/>
      <c r="AG24" s="450"/>
      <c r="AH24" s="228"/>
      <c r="AI24" s="456"/>
      <c r="AJ24" s="449"/>
      <c r="AK24" s="449"/>
      <c r="AL24" s="450"/>
      <c r="AM24" s="228"/>
      <c r="AN24" s="456"/>
      <c r="AO24" s="449"/>
      <c r="AP24" s="449"/>
      <c r="AQ24" s="450"/>
      <c r="AR24" s="228"/>
      <c r="AS24" s="456"/>
      <c r="AT24" s="449"/>
      <c r="AU24" s="449"/>
      <c r="AV24" s="450"/>
      <c r="AW24" s="228"/>
      <c r="AX24" s="456"/>
      <c r="AY24" s="449"/>
      <c r="AZ24" s="449"/>
      <c r="BA24" s="450"/>
      <c r="BB24" s="228"/>
      <c r="BC24" s="456"/>
      <c r="BD24" s="449"/>
      <c r="BE24" s="449"/>
      <c r="BF24" s="450"/>
      <c r="BG24" s="228"/>
      <c r="BH24" s="456"/>
      <c r="BI24" s="449"/>
      <c r="BJ24" s="449"/>
      <c r="BK24" s="450"/>
      <c r="BL24" s="75"/>
      <c r="BM24" s="76"/>
      <c r="BN24" s="435">
        <f>SUM(E24:BK24)</f>
        <v>0</v>
      </c>
      <c r="BO24" s="430"/>
      <c r="BP24" s="430"/>
      <c r="BQ24" s="431"/>
    </row>
    <row r="25" spans="1:69" ht="15" customHeight="1" x14ac:dyDescent="0.3">
      <c r="A25" s="482"/>
      <c r="B25" s="479"/>
      <c r="C25" s="56" t="s">
        <v>87</v>
      </c>
      <c r="D25" s="61"/>
      <c r="E25" s="73"/>
      <c r="F25" s="73"/>
      <c r="G25" s="73"/>
      <c r="H25" s="73"/>
      <c r="I25" s="27"/>
      <c r="J25" s="73"/>
      <c r="K25" s="73"/>
      <c r="L25" s="73"/>
      <c r="M25" s="73"/>
      <c r="N25" s="74"/>
      <c r="O25" s="456"/>
      <c r="P25" s="449"/>
      <c r="Q25" s="449"/>
      <c r="R25" s="450"/>
      <c r="S25" s="228"/>
      <c r="T25" s="456"/>
      <c r="U25" s="449"/>
      <c r="V25" s="449"/>
      <c r="W25" s="450"/>
      <c r="X25" s="228"/>
      <c r="Y25" s="456"/>
      <c r="Z25" s="449"/>
      <c r="AA25" s="449"/>
      <c r="AB25" s="450"/>
      <c r="AC25" s="228"/>
      <c r="AD25" s="456"/>
      <c r="AE25" s="449"/>
      <c r="AF25" s="449"/>
      <c r="AG25" s="450"/>
      <c r="AH25" s="228"/>
      <c r="AI25" s="456"/>
      <c r="AJ25" s="449"/>
      <c r="AK25" s="449"/>
      <c r="AL25" s="450"/>
      <c r="AM25" s="228"/>
      <c r="AN25" s="456"/>
      <c r="AO25" s="449"/>
      <c r="AP25" s="449"/>
      <c r="AQ25" s="450"/>
      <c r="AR25" s="228"/>
      <c r="AS25" s="456"/>
      <c r="AT25" s="449"/>
      <c r="AU25" s="449"/>
      <c r="AV25" s="450"/>
      <c r="AW25" s="228"/>
      <c r="AX25" s="456"/>
      <c r="AY25" s="449"/>
      <c r="AZ25" s="449"/>
      <c r="BA25" s="450"/>
      <c r="BB25" s="228"/>
      <c r="BC25" s="456"/>
      <c r="BD25" s="449"/>
      <c r="BE25" s="449"/>
      <c r="BF25" s="450"/>
      <c r="BG25" s="228"/>
      <c r="BH25" s="456"/>
      <c r="BI25" s="449"/>
      <c r="BJ25" s="449"/>
      <c r="BK25" s="450"/>
      <c r="BL25" s="77"/>
      <c r="BM25" s="76"/>
      <c r="BN25" s="435">
        <f>SUM(E25:BK25)</f>
        <v>0</v>
      </c>
      <c r="BO25" s="430"/>
      <c r="BP25" s="430"/>
      <c r="BQ25" s="431"/>
    </row>
    <row r="26" spans="1:69" ht="15" customHeight="1" x14ac:dyDescent="0.3">
      <c r="A26" s="482"/>
      <c r="B26" s="476" t="s">
        <v>88</v>
      </c>
      <c r="C26" s="56" t="s">
        <v>86</v>
      </c>
      <c r="D26" s="61"/>
      <c r="E26" s="73"/>
      <c r="F26" s="73"/>
      <c r="G26" s="73"/>
      <c r="H26" s="73"/>
      <c r="I26" s="27"/>
      <c r="J26" s="73"/>
      <c r="K26" s="73"/>
      <c r="L26" s="73"/>
      <c r="M26" s="73"/>
      <c r="N26" s="74"/>
      <c r="O26" s="456"/>
      <c r="P26" s="449"/>
      <c r="Q26" s="449"/>
      <c r="R26" s="450"/>
      <c r="S26" s="228"/>
      <c r="T26" s="456"/>
      <c r="U26" s="449"/>
      <c r="V26" s="449"/>
      <c r="W26" s="450"/>
      <c r="X26" s="228"/>
      <c r="Y26" s="456"/>
      <c r="Z26" s="449"/>
      <c r="AA26" s="449"/>
      <c r="AB26" s="450"/>
      <c r="AC26" s="228"/>
      <c r="AD26" s="456"/>
      <c r="AE26" s="449"/>
      <c r="AF26" s="449"/>
      <c r="AG26" s="450"/>
      <c r="AH26" s="228"/>
      <c r="AI26" s="456"/>
      <c r="AJ26" s="449"/>
      <c r="AK26" s="449"/>
      <c r="AL26" s="450"/>
      <c r="AM26" s="228"/>
      <c r="AN26" s="456"/>
      <c r="AO26" s="449"/>
      <c r="AP26" s="449"/>
      <c r="AQ26" s="450"/>
      <c r="AR26" s="228"/>
      <c r="AS26" s="456"/>
      <c r="AT26" s="449"/>
      <c r="AU26" s="449"/>
      <c r="AV26" s="450"/>
      <c r="AW26" s="228"/>
      <c r="AX26" s="456"/>
      <c r="AY26" s="449"/>
      <c r="AZ26" s="449"/>
      <c r="BA26" s="450"/>
      <c r="BB26" s="228"/>
      <c r="BC26" s="456"/>
      <c r="BD26" s="449"/>
      <c r="BE26" s="449"/>
      <c r="BF26" s="450"/>
      <c r="BG26" s="228"/>
      <c r="BH26" s="456"/>
      <c r="BI26" s="449"/>
      <c r="BJ26" s="449"/>
      <c r="BK26" s="450"/>
      <c r="BL26" s="77"/>
      <c r="BM26" s="76"/>
      <c r="BN26" s="435">
        <f>SUM(E26:BK26)</f>
        <v>0</v>
      </c>
      <c r="BO26" s="430"/>
      <c r="BP26" s="430"/>
      <c r="BQ26" s="431"/>
    </row>
    <row r="27" spans="1:69" ht="15" customHeight="1" x14ac:dyDescent="0.3">
      <c r="A27" s="482"/>
      <c r="B27" s="477"/>
      <c r="C27" s="56" t="s">
        <v>87</v>
      </c>
      <c r="D27" s="61"/>
      <c r="E27" s="73"/>
      <c r="F27" s="73"/>
      <c r="G27" s="73"/>
      <c r="H27" s="73"/>
      <c r="I27" s="27"/>
      <c r="J27" s="73"/>
      <c r="K27" s="73"/>
      <c r="L27" s="73"/>
      <c r="M27" s="73"/>
      <c r="N27" s="74"/>
      <c r="O27" s="456"/>
      <c r="P27" s="449"/>
      <c r="Q27" s="449"/>
      <c r="R27" s="450"/>
      <c r="S27" s="228"/>
      <c r="T27" s="456"/>
      <c r="U27" s="449"/>
      <c r="V27" s="449"/>
      <c r="W27" s="450"/>
      <c r="X27" s="228"/>
      <c r="Y27" s="456"/>
      <c r="Z27" s="449"/>
      <c r="AA27" s="449"/>
      <c r="AB27" s="450"/>
      <c r="AC27" s="228"/>
      <c r="AD27" s="456"/>
      <c r="AE27" s="449"/>
      <c r="AF27" s="449"/>
      <c r="AG27" s="450"/>
      <c r="AH27" s="228"/>
      <c r="AI27" s="456"/>
      <c r="AJ27" s="449"/>
      <c r="AK27" s="449"/>
      <c r="AL27" s="450"/>
      <c r="AM27" s="228"/>
      <c r="AN27" s="456"/>
      <c r="AO27" s="449"/>
      <c r="AP27" s="449"/>
      <c r="AQ27" s="450"/>
      <c r="AR27" s="228"/>
      <c r="AS27" s="456"/>
      <c r="AT27" s="449"/>
      <c r="AU27" s="449"/>
      <c r="AV27" s="450"/>
      <c r="AW27" s="228"/>
      <c r="AX27" s="456"/>
      <c r="AY27" s="449"/>
      <c r="AZ27" s="449"/>
      <c r="BA27" s="450"/>
      <c r="BB27" s="228"/>
      <c r="BC27" s="456"/>
      <c r="BD27" s="449"/>
      <c r="BE27" s="449"/>
      <c r="BF27" s="450"/>
      <c r="BG27" s="228"/>
      <c r="BH27" s="456"/>
      <c r="BI27" s="449"/>
      <c r="BJ27" s="449"/>
      <c r="BK27" s="450"/>
      <c r="BL27" s="77"/>
      <c r="BM27" s="76"/>
      <c r="BN27" s="435">
        <f>SUM(E27:BK27)</f>
        <v>0</v>
      </c>
      <c r="BO27" s="430"/>
      <c r="BP27" s="430"/>
      <c r="BQ27" s="431"/>
    </row>
    <row r="28" spans="1:69" ht="4.5" customHeight="1" x14ac:dyDescent="0.3">
      <c r="A28" s="63"/>
      <c r="B28" s="64"/>
      <c r="C28" s="65"/>
      <c r="D28" s="50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65"/>
      <c r="P28" s="265"/>
      <c r="Q28" s="265"/>
      <c r="R28" s="265"/>
      <c r="S28" s="27"/>
      <c r="T28" s="265"/>
      <c r="U28" s="265"/>
      <c r="V28" s="265"/>
      <c r="W28" s="265"/>
      <c r="X28" s="27"/>
      <c r="Y28" s="265"/>
      <c r="Z28" s="265"/>
      <c r="AA28" s="265"/>
      <c r="AB28" s="265"/>
      <c r="AC28" s="27"/>
      <c r="AD28" s="265"/>
      <c r="AE28" s="265"/>
      <c r="AF28" s="265"/>
      <c r="AG28" s="265"/>
      <c r="AH28" s="27"/>
      <c r="AI28" s="265"/>
      <c r="AJ28" s="265"/>
      <c r="AK28" s="265"/>
      <c r="AL28" s="265"/>
      <c r="AM28" s="229"/>
      <c r="AN28" s="265"/>
      <c r="AO28" s="265"/>
      <c r="AP28" s="265"/>
      <c r="AQ28" s="265"/>
      <c r="AR28" s="27"/>
      <c r="AS28" s="265"/>
      <c r="AT28" s="265"/>
      <c r="AU28" s="265"/>
      <c r="AV28" s="265"/>
      <c r="AW28" s="27"/>
      <c r="AX28" s="265"/>
      <c r="AY28" s="265"/>
      <c r="AZ28" s="265"/>
      <c r="BA28" s="265"/>
      <c r="BB28" s="229"/>
      <c r="BC28" s="265"/>
      <c r="BD28" s="265"/>
      <c r="BE28" s="265"/>
      <c r="BF28" s="265"/>
      <c r="BG28" s="27"/>
      <c r="BH28" s="265"/>
      <c r="BI28" s="265"/>
      <c r="BJ28" s="265"/>
      <c r="BK28" s="265"/>
      <c r="BL28" s="27"/>
      <c r="BM28" s="66"/>
      <c r="BN28" s="250"/>
      <c r="BO28" s="250"/>
      <c r="BP28" s="250"/>
      <c r="BQ28" s="250"/>
    </row>
    <row r="29" spans="1:69" ht="15" customHeight="1" x14ac:dyDescent="0.3">
      <c r="A29" s="50"/>
      <c r="B29" s="67"/>
      <c r="C29" s="68" t="s">
        <v>89</v>
      </c>
      <c r="D29" s="50"/>
      <c r="E29" s="73"/>
      <c r="F29" s="73"/>
      <c r="G29" s="73"/>
      <c r="H29" s="73"/>
      <c r="I29" s="27"/>
      <c r="J29" s="73"/>
      <c r="K29" s="73"/>
      <c r="L29" s="73"/>
      <c r="M29" s="73"/>
      <c r="N29" s="74"/>
      <c r="O29" s="435">
        <f>SUM(O24:R27)</f>
        <v>0</v>
      </c>
      <c r="P29" s="430"/>
      <c r="Q29" s="430"/>
      <c r="R29" s="431"/>
      <c r="S29" s="70"/>
      <c r="T29" s="435">
        <f>SUM(T24:W27)</f>
        <v>0</v>
      </c>
      <c r="U29" s="430"/>
      <c r="V29" s="430"/>
      <c r="W29" s="431"/>
      <c r="X29" s="70"/>
      <c r="Y29" s="435">
        <f>SUM(Y24:AB27)</f>
        <v>0</v>
      </c>
      <c r="Z29" s="430"/>
      <c r="AA29" s="430"/>
      <c r="AB29" s="431"/>
      <c r="AC29" s="70"/>
      <c r="AD29" s="435">
        <f>SUM(AD24:AG27)</f>
        <v>0</v>
      </c>
      <c r="AE29" s="430"/>
      <c r="AF29" s="430"/>
      <c r="AG29" s="431"/>
      <c r="AH29" s="70"/>
      <c r="AI29" s="435">
        <f>SUM(AI24:AL27)</f>
        <v>0</v>
      </c>
      <c r="AJ29" s="430"/>
      <c r="AK29" s="430"/>
      <c r="AL29" s="431"/>
      <c r="AM29" s="70"/>
      <c r="AN29" s="435">
        <f>SUM(AN24:AQ27)</f>
        <v>0</v>
      </c>
      <c r="AO29" s="430"/>
      <c r="AP29" s="430"/>
      <c r="AQ29" s="431"/>
      <c r="AR29" s="70"/>
      <c r="AS29" s="435">
        <f>SUM(AS24:AV27)</f>
        <v>0</v>
      </c>
      <c r="AT29" s="430"/>
      <c r="AU29" s="430"/>
      <c r="AV29" s="431"/>
      <c r="AW29" s="70"/>
      <c r="AX29" s="435">
        <f>SUM(AX24:BA27)</f>
        <v>0</v>
      </c>
      <c r="AY29" s="430"/>
      <c r="AZ29" s="430"/>
      <c r="BA29" s="431"/>
      <c r="BB29" s="70"/>
      <c r="BC29" s="435">
        <f>SUM(BC24:BF27)</f>
        <v>0</v>
      </c>
      <c r="BD29" s="430"/>
      <c r="BE29" s="430"/>
      <c r="BF29" s="431"/>
      <c r="BG29" s="70"/>
      <c r="BH29" s="435">
        <f>SUM(BH24:BL27)</f>
        <v>0</v>
      </c>
      <c r="BI29" s="430"/>
      <c r="BJ29" s="430"/>
      <c r="BK29" s="431"/>
      <c r="BL29" s="70"/>
      <c r="BM29" s="435">
        <f>SUM(BN24:BQ27)</f>
        <v>0</v>
      </c>
      <c r="BN29" s="430"/>
      <c r="BO29" s="430"/>
      <c r="BP29" s="430"/>
      <c r="BQ29" s="431"/>
    </row>
    <row r="30" spans="1:69" ht="12" customHeight="1" x14ac:dyDescent="0.3">
      <c r="A30" s="55"/>
      <c r="B30" s="72"/>
      <c r="C30" s="55"/>
      <c r="D30" s="50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2"/>
      <c r="P30" s="272"/>
      <c r="Q30" s="272"/>
      <c r="R30" s="272"/>
      <c r="S30" s="27"/>
      <c r="T30" s="265"/>
      <c r="U30" s="265"/>
      <c r="V30" s="265"/>
      <c r="W30" s="265"/>
      <c r="X30" s="27"/>
      <c r="Y30" s="265"/>
      <c r="Z30" s="265"/>
      <c r="AA30" s="265"/>
      <c r="AB30" s="265"/>
      <c r="AC30" s="27"/>
      <c r="AD30" s="265"/>
      <c r="AE30" s="265"/>
      <c r="AF30" s="265"/>
      <c r="AG30" s="265"/>
      <c r="AH30" s="27"/>
      <c r="AI30" s="265"/>
      <c r="AJ30" s="265"/>
      <c r="AK30" s="265"/>
      <c r="AL30" s="265"/>
      <c r="AM30" s="27"/>
      <c r="AN30" s="265"/>
      <c r="AO30" s="265"/>
      <c r="AP30" s="265"/>
      <c r="AQ30" s="265"/>
      <c r="AR30" s="27"/>
      <c r="AS30" s="265"/>
      <c r="AT30" s="265"/>
      <c r="AU30" s="265"/>
      <c r="AV30" s="265"/>
      <c r="AW30" s="27"/>
      <c r="AX30" s="265"/>
      <c r="AY30" s="265"/>
      <c r="AZ30" s="265"/>
      <c r="BA30" s="265"/>
      <c r="BB30" s="27"/>
      <c r="BC30" s="265"/>
      <c r="BD30" s="265"/>
      <c r="BE30" s="265"/>
      <c r="BF30" s="265"/>
      <c r="BG30" s="27"/>
      <c r="BH30" s="265"/>
      <c r="BI30" s="265"/>
      <c r="BJ30" s="265"/>
      <c r="BK30" s="265"/>
      <c r="BL30" s="27"/>
      <c r="BM30" s="78"/>
      <c r="BN30" s="250"/>
      <c r="BO30" s="250"/>
      <c r="BP30" s="250"/>
      <c r="BQ30" s="250"/>
    </row>
    <row r="31" spans="1:69" ht="15" customHeight="1" x14ac:dyDescent="0.3">
      <c r="A31" s="482" t="s">
        <v>64</v>
      </c>
      <c r="B31" s="479" t="s">
        <v>85</v>
      </c>
      <c r="C31" s="56" t="s">
        <v>86</v>
      </c>
      <c r="D31" s="61"/>
      <c r="E31" s="73"/>
      <c r="F31" s="73"/>
      <c r="G31" s="73"/>
      <c r="H31" s="73"/>
      <c r="I31" s="27"/>
      <c r="J31" s="73"/>
      <c r="K31" s="73"/>
      <c r="L31" s="73"/>
      <c r="M31" s="73"/>
      <c r="N31" s="27"/>
      <c r="O31" s="73"/>
      <c r="P31" s="73"/>
      <c r="Q31" s="73"/>
      <c r="R31" s="73"/>
      <c r="S31" s="74"/>
      <c r="T31" s="472"/>
      <c r="U31" s="473"/>
      <c r="V31" s="473"/>
      <c r="W31" s="474"/>
      <c r="X31" s="58"/>
      <c r="Y31" s="472"/>
      <c r="Z31" s="473"/>
      <c r="AA31" s="473"/>
      <c r="AB31" s="474"/>
      <c r="AC31" s="58"/>
      <c r="AD31" s="472"/>
      <c r="AE31" s="473"/>
      <c r="AF31" s="473"/>
      <c r="AG31" s="474"/>
      <c r="AH31" s="58"/>
      <c r="AI31" s="472"/>
      <c r="AJ31" s="473"/>
      <c r="AK31" s="473"/>
      <c r="AL31" s="474"/>
      <c r="AM31" s="58"/>
      <c r="AN31" s="472"/>
      <c r="AO31" s="473"/>
      <c r="AP31" s="473"/>
      <c r="AQ31" s="474"/>
      <c r="AR31" s="58"/>
      <c r="AS31" s="472"/>
      <c r="AT31" s="473"/>
      <c r="AU31" s="473"/>
      <c r="AV31" s="474"/>
      <c r="AW31" s="58"/>
      <c r="AX31" s="472"/>
      <c r="AY31" s="473"/>
      <c r="AZ31" s="473"/>
      <c r="BA31" s="474"/>
      <c r="BB31" s="58"/>
      <c r="BC31" s="472"/>
      <c r="BD31" s="473"/>
      <c r="BE31" s="473"/>
      <c r="BF31" s="474"/>
      <c r="BG31" s="58"/>
      <c r="BH31" s="472"/>
      <c r="BI31" s="472"/>
      <c r="BJ31" s="472"/>
      <c r="BK31" s="472"/>
      <c r="BL31" s="75"/>
      <c r="BM31" s="76"/>
      <c r="BN31" s="435"/>
      <c r="BO31" s="430"/>
      <c r="BP31" s="430"/>
      <c r="BQ31" s="431"/>
    </row>
    <row r="32" spans="1:69" ht="15" customHeight="1" x14ac:dyDescent="0.3">
      <c r="A32" s="482"/>
      <c r="B32" s="479"/>
      <c r="C32" s="56" t="s">
        <v>87</v>
      </c>
      <c r="D32" s="61"/>
      <c r="E32" s="73"/>
      <c r="F32" s="73"/>
      <c r="G32" s="73"/>
      <c r="H32" s="73"/>
      <c r="I32" s="27"/>
      <c r="J32" s="73"/>
      <c r="K32" s="73"/>
      <c r="L32" s="73"/>
      <c r="M32" s="73"/>
      <c r="N32" s="27"/>
      <c r="O32" s="73"/>
      <c r="P32" s="73"/>
      <c r="Q32" s="73"/>
      <c r="R32" s="73"/>
      <c r="S32" s="74"/>
      <c r="T32" s="472"/>
      <c r="U32" s="473"/>
      <c r="V32" s="473"/>
      <c r="W32" s="474"/>
      <c r="X32" s="58"/>
      <c r="Y32" s="472"/>
      <c r="Z32" s="473"/>
      <c r="AA32" s="473"/>
      <c r="AB32" s="474"/>
      <c r="AC32" s="58"/>
      <c r="AD32" s="472"/>
      <c r="AE32" s="473"/>
      <c r="AF32" s="473"/>
      <c r="AG32" s="474"/>
      <c r="AH32" s="58"/>
      <c r="AI32" s="472"/>
      <c r="AJ32" s="473"/>
      <c r="AK32" s="473"/>
      <c r="AL32" s="474"/>
      <c r="AM32" s="58"/>
      <c r="AN32" s="472"/>
      <c r="AO32" s="473"/>
      <c r="AP32" s="473"/>
      <c r="AQ32" s="474"/>
      <c r="AR32" s="58"/>
      <c r="AS32" s="472"/>
      <c r="AT32" s="473"/>
      <c r="AU32" s="473"/>
      <c r="AV32" s="474"/>
      <c r="AW32" s="58"/>
      <c r="AX32" s="472"/>
      <c r="AY32" s="473"/>
      <c r="AZ32" s="473"/>
      <c r="BA32" s="474"/>
      <c r="BB32" s="58"/>
      <c r="BC32" s="472"/>
      <c r="BD32" s="473"/>
      <c r="BE32" s="473"/>
      <c r="BF32" s="474"/>
      <c r="BG32" s="58"/>
      <c r="BH32" s="472"/>
      <c r="BI32" s="473"/>
      <c r="BJ32" s="473"/>
      <c r="BK32" s="474"/>
      <c r="BL32" s="77"/>
      <c r="BM32" s="76"/>
      <c r="BN32" s="435"/>
      <c r="BO32" s="430"/>
      <c r="BP32" s="430"/>
      <c r="BQ32" s="431"/>
    </row>
    <row r="33" spans="1:70" ht="15" customHeight="1" x14ac:dyDescent="0.3">
      <c r="A33" s="482"/>
      <c r="B33" s="476" t="s">
        <v>88</v>
      </c>
      <c r="C33" s="56" t="s">
        <v>86</v>
      </c>
      <c r="D33" s="61"/>
      <c r="E33" s="73"/>
      <c r="F33" s="73"/>
      <c r="G33" s="73"/>
      <c r="H33" s="73"/>
      <c r="I33" s="27"/>
      <c r="J33" s="73"/>
      <c r="K33" s="73"/>
      <c r="L33" s="73"/>
      <c r="M33" s="73"/>
      <c r="N33" s="27"/>
      <c r="O33" s="73"/>
      <c r="P33" s="73"/>
      <c r="Q33" s="73"/>
      <c r="R33" s="73"/>
      <c r="S33" s="74"/>
      <c r="T33" s="472"/>
      <c r="U33" s="473"/>
      <c r="V33" s="473"/>
      <c r="W33" s="474"/>
      <c r="X33" s="58"/>
      <c r="Y33" s="472"/>
      <c r="Z33" s="473"/>
      <c r="AA33" s="473"/>
      <c r="AB33" s="474"/>
      <c r="AC33" s="58"/>
      <c r="AD33" s="472"/>
      <c r="AE33" s="473"/>
      <c r="AF33" s="473"/>
      <c r="AG33" s="474"/>
      <c r="AH33" s="58"/>
      <c r="AI33" s="472"/>
      <c r="AJ33" s="473"/>
      <c r="AK33" s="473"/>
      <c r="AL33" s="474"/>
      <c r="AM33" s="58"/>
      <c r="AN33" s="472"/>
      <c r="AO33" s="473"/>
      <c r="AP33" s="473"/>
      <c r="AQ33" s="474"/>
      <c r="AR33" s="58"/>
      <c r="AS33" s="472"/>
      <c r="AT33" s="473"/>
      <c r="AU33" s="473"/>
      <c r="AV33" s="474"/>
      <c r="AW33" s="58"/>
      <c r="AX33" s="472"/>
      <c r="AY33" s="473"/>
      <c r="AZ33" s="473"/>
      <c r="BA33" s="474"/>
      <c r="BB33" s="58"/>
      <c r="BC33" s="472"/>
      <c r="BD33" s="473"/>
      <c r="BE33" s="473"/>
      <c r="BF33" s="474"/>
      <c r="BG33" s="58"/>
      <c r="BH33" s="472"/>
      <c r="BI33" s="473"/>
      <c r="BJ33" s="473"/>
      <c r="BK33" s="474"/>
      <c r="BL33" s="77"/>
      <c r="BM33" s="76"/>
      <c r="BN33" s="435"/>
      <c r="BO33" s="430"/>
      <c r="BP33" s="430"/>
      <c r="BQ33" s="431"/>
    </row>
    <row r="34" spans="1:70" ht="15" customHeight="1" x14ac:dyDescent="0.3">
      <c r="A34" s="482"/>
      <c r="B34" s="477"/>
      <c r="C34" s="56" t="s">
        <v>87</v>
      </c>
      <c r="D34" s="61"/>
      <c r="E34" s="73"/>
      <c r="F34" s="73"/>
      <c r="G34" s="73"/>
      <c r="H34" s="73"/>
      <c r="I34" s="27"/>
      <c r="J34" s="73"/>
      <c r="K34" s="73"/>
      <c r="L34" s="73"/>
      <c r="M34" s="73"/>
      <c r="N34" s="27"/>
      <c r="O34" s="73"/>
      <c r="P34" s="73"/>
      <c r="Q34" s="73"/>
      <c r="R34" s="73"/>
      <c r="S34" s="74"/>
      <c r="T34" s="472"/>
      <c r="U34" s="473"/>
      <c r="V34" s="473"/>
      <c r="W34" s="474"/>
      <c r="X34" s="58"/>
      <c r="Y34" s="472"/>
      <c r="Z34" s="473"/>
      <c r="AA34" s="473"/>
      <c r="AB34" s="474"/>
      <c r="AC34" s="58"/>
      <c r="AD34" s="472"/>
      <c r="AE34" s="473"/>
      <c r="AF34" s="473"/>
      <c r="AG34" s="474"/>
      <c r="AH34" s="58"/>
      <c r="AI34" s="472"/>
      <c r="AJ34" s="473"/>
      <c r="AK34" s="473"/>
      <c r="AL34" s="474"/>
      <c r="AM34" s="58"/>
      <c r="AN34" s="472"/>
      <c r="AO34" s="473"/>
      <c r="AP34" s="473"/>
      <c r="AQ34" s="474"/>
      <c r="AR34" s="58"/>
      <c r="AS34" s="472"/>
      <c r="AT34" s="473"/>
      <c r="AU34" s="473"/>
      <c r="AV34" s="474"/>
      <c r="AW34" s="58"/>
      <c r="AX34" s="472"/>
      <c r="AY34" s="473"/>
      <c r="AZ34" s="473"/>
      <c r="BA34" s="474"/>
      <c r="BB34" s="58"/>
      <c r="BC34" s="472"/>
      <c r="BD34" s="473"/>
      <c r="BE34" s="473"/>
      <c r="BF34" s="474"/>
      <c r="BG34" s="58"/>
      <c r="BH34" s="472"/>
      <c r="BI34" s="473"/>
      <c r="BJ34" s="473"/>
      <c r="BK34" s="474"/>
      <c r="BL34" s="77"/>
      <c r="BM34" s="76"/>
      <c r="BN34" s="435"/>
      <c r="BO34" s="430"/>
      <c r="BP34" s="430"/>
      <c r="BQ34" s="431"/>
    </row>
    <row r="35" spans="1:70" ht="4.5" customHeight="1" x14ac:dyDescent="0.3">
      <c r="A35" s="63"/>
      <c r="B35" s="64"/>
      <c r="C35" s="65"/>
      <c r="D35" s="50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65"/>
      <c r="U35" s="265"/>
      <c r="V35" s="265"/>
      <c r="W35" s="265"/>
      <c r="X35" s="27"/>
      <c r="Y35" s="265"/>
      <c r="Z35" s="265"/>
      <c r="AA35" s="265"/>
      <c r="AB35" s="265"/>
      <c r="AC35" s="27"/>
      <c r="AD35" s="265"/>
      <c r="AE35" s="265"/>
      <c r="AF35" s="265"/>
      <c r="AG35" s="265"/>
      <c r="AH35" s="27"/>
      <c r="AI35" s="265"/>
      <c r="AJ35" s="265"/>
      <c r="AK35" s="265"/>
      <c r="AL35" s="265"/>
      <c r="AM35" s="27"/>
      <c r="AN35" s="265"/>
      <c r="AO35" s="265"/>
      <c r="AP35" s="265"/>
      <c r="AQ35" s="265"/>
      <c r="AR35" s="27"/>
      <c r="AS35" s="265"/>
      <c r="AT35" s="265"/>
      <c r="AU35" s="265"/>
      <c r="AV35" s="265"/>
      <c r="AW35" s="27"/>
      <c r="AX35" s="265"/>
      <c r="AY35" s="265"/>
      <c r="AZ35" s="265"/>
      <c r="BA35" s="265"/>
      <c r="BB35" s="27"/>
      <c r="BC35" s="265"/>
      <c r="BD35" s="265"/>
      <c r="BE35" s="265"/>
      <c r="BF35" s="265"/>
      <c r="BG35" s="27"/>
      <c r="BH35" s="265"/>
      <c r="BI35" s="265"/>
      <c r="BJ35" s="265"/>
      <c r="BK35" s="265"/>
      <c r="BL35" s="27"/>
      <c r="BM35" s="66"/>
      <c r="BN35" s="250"/>
      <c r="BO35" s="250"/>
      <c r="BP35" s="250"/>
      <c r="BQ35" s="250"/>
    </row>
    <row r="36" spans="1:70" ht="15" customHeight="1" x14ac:dyDescent="0.3">
      <c r="A36" s="50"/>
      <c r="B36" s="67"/>
      <c r="C36" s="68" t="s">
        <v>89</v>
      </c>
      <c r="D36" s="50"/>
      <c r="E36" s="73"/>
      <c r="F36" s="73"/>
      <c r="G36" s="73"/>
      <c r="H36" s="73"/>
      <c r="I36" s="27"/>
      <c r="J36" s="73"/>
      <c r="K36" s="73"/>
      <c r="L36" s="73"/>
      <c r="M36" s="73"/>
      <c r="N36" s="27"/>
      <c r="O36" s="73"/>
      <c r="P36" s="73"/>
      <c r="Q36" s="73"/>
      <c r="R36" s="73"/>
      <c r="S36" s="74"/>
      <c r="T36" s="472"/>
      <c r="U36" s="473"/>
      <c r="V36" s="473"/>
      <c r="W36" s="474"/>
      <c r="X36" s="58"/>
      <c r="Y36" s="472"/>
      <c r="Z36" s="473"/>
      <c r="AA36" s="473"/>
      <c r="AB36" s="474"/>
      <c r="AC36" s="58"/>
      <c r="AD36" s="472"/>
      <c r="AE36" s="473"/>
      <c r="AF36" s="473"/>
      <c r="AG36" s="474"/>
      <c r="AH36" s="58"/>
      <c r="AI36" s="472"/>
      <c r="AJ36" s="473"/>
      <c r="AK36" s="473"/>
      <c r="AL36" s="474"/>
      <c r="AM36" s="58"/>
      <c r="AN36" s="472"/>
      <c r="AO36" s="473"/>
      <c r="AP36" s="473"/>
      <c r="AQ36" s="474"/>
      <c r="AR36" s="58"/>
      <c r="AS36" s="472"/>
      <c r="AT36" s="473"/>
      <c r="AU36" s="473"/>
      <c r="AV36" s="474"/>
      <c r="AW36" s="58"/>
      <c r="AX36" s="472"/>
      <c r="AY36" s="473"/>
      <c r="AZ36" s="473"/>
      <c r="BA36" s="474"/>
      <c r="BB36" s="58"/>
      <c r="BC36" s="472"/>
      <c r="BD36" s="473"/>
      <c r="BE36" s="473"/>
      <c r="BF36" s="474"/>
      <c r="BG36" s="58"/>
      <c r="BH36" s="472"/>
      <c r="BI36" s="473"/>
      <c r="BJ36" s="473"/>
      <c r="BK36" s="474"/>
      <c r="BL36" s="58"/>
      <c r="BM36" s="435"/>
      <c r="BN36" s="430"/>
      <c r="BO36" s="430"/>
      <c r="BP36" s="430"/>
      <c r="BQ36" s="431"/>
    </row>
    <row r="37" spans="1:70" ht="15.75" x14ac:dyDescent="0.3">
      <c r="A37" s="55"/>
      <c r="B37" s="72"/>
      <c r="C37" s="55"/>
      <c r="D37" s="50"/>
      <c r="E37" s="79"/>
      <c r="F37" s="79"/>
      <c r="G37" s="79"/>
      <c r="H37" s="79"/>
      <c r="I37" s="27"/>
      <c r="J37" s="79"/>
      <c r="K37" s="79"/>
      <c r="L37" s="79"/>
      <c r="M37" s="79"/>
      <c r="N37" s="27"/>
      <c r="O37" s="79"/>
      <c r="P37" s="79"/>
      <c r="Q37" s="79"/>
      <c r="R37" s="79"/>
      <c r="S37" s="27"/>
      <c r="T37" s="265"/>
      <c r="U37" s="265"/>
      <c r="V37" s="265"/>
      <c r="W37" s="265"/>
      <c r="X37" s="27"/>
      <c r="Y37" s="265"/>
      <c r="Z37" s="265"/>
      <c r="AA37" s="265"/>
      <c r="AB37" s="265"/>
      <c r="AC37" s="27"/>
      <c r="AD37" s="265"/>
      <c r="AE37" s="265"/>
      <c r="AF37" s="265"/>
      <c r="AG37" s="265"/>
      <c r="AH37" s="27"/>
      <c r="AI37" s="265"/>
      <c r="AJ37" s="265"/>
      <c r="AK37" s="265"/>
      <c r="AL37" s="265"/>
      <c r="AM37" s="27"/>
      <c r="AN37" s="265"/>
      <c r="AO37" s="265"/>
      <c r="AP37" s="265"/>
      <c r="AQ37" s="265"/>
      <c r="AR37" s="27"/>
      <c r="AS37" s="265"/>
      <c r="AT37" s="265"/>
      <c r="AU37" s="265"/>
      <c r="AV37" s="265"/>
      <c r="AW37" s="27"/>
      <c r="AX37" s="265"/>
      <c r="AY37" s="265"/>
      <c r="AZ37" s="265"/>
      <c r="BA37" s="265"/>
      <c r="BB37" s="27"/>
      <c r="BC37" s="265"/>
      <c r="BD37" s="265"/>
      <c r="BE37" s="265"/>
      <c r="BF37" s="265"/>
      <c r="BG37" s="27"/>
      <c r="BH37" s="265"/>
      <c r="BI37" s="265"/>
      <c r="BJ37" s="265"/>
      <c r="BK37" s="265"/>
      <c r="BL37" s="27"/>
      <c r="BM37" s="78"/>
      <c r="BN37" s="250"/>
      <c r="BO37" s="250"/>
      <c r="BP37" s="250"/>
      <c r="BQ37" s="250"/>
    </row>
    <row r="38" spans="1:70" ht="15" customHeight="1" x14ac:dyDescent="0.3">
      <c r="A38" s="478" t="s">
        <v>65</v>
      </c>
      <c r="B38" s="479" t="s">
        <v>85</v>
      </c>
      <c r="C38" s="56" t="s">
        <v>86</v>
      </c>
      <c r="D38" s="57"/>
      <c r="E38" s="435">
        <f>SUM(E10)</f>
        <v>0</v>
      </c>
      <c r="F38" s="430"/>
      <c r="G38" s="430"/>
      <c r="H38" s="431"/>
      <c r="I38" s="70"/>
      <c r="J38" s="435">
        <f>SUM((J10+J17))</f>
        <v>0</v>
      </c>
      <c r="K38" s="430"/>
      <c r="L38" s="430"/>
      <c r="M38" s="431"/>
      <c r="N38" s="70"/>
      <c r="O38" s="435">
        <f>SUM(((O10+O17)+O24))</f>
        <v>0</v>
      </c>
      <c r="P38" s="430"/>
      <c r="Q38" s="430"/>
      <c r="R38" s="431"/>
      <c r="S38" s="70"/>
      <c r="T38" s="435">
        <f>SUM((((T10+T17)+T24)+T31))</f>
        <v>0</v>
      </c>
      <c r="U38" s="430"/>
      <c r="V38" s="430"/>
      <c r="W38" s="431"/>
      <c r="X38" s="70"/>
      <c r="Y38" s="435">
        <f>SUM((((Y10+Y17)+Y24)+Y31))</f>
        <v>0</v>
      </c>
      <c r="Z38" s="430"/>
      <c r="AA38" s="430"/>
      <c r="AB38" s="431"/>
      <c r="AC38" s="70"/>
      <c r="AD38" s="435">
        <f>SUM((((AD10+AD17)+AD24)+AD31))</f>
        <v>0</v>
      </c>
      <c r="AE38" s="430"/>
      <c r="AF38" s="430"/>
      <c r="AG38" s="431"/>
      <c r="AH38" s="70"/>
      <c r="AI38" s="435">
        <f>SUM((((AI10+AI17)+AI24)+AI31))</f>
        <v>0</v>
      </c>
      <c r="AJ38" s="430"/>
      <c r="AK38" s="430"/>
      <c r="AL38" s="431"/>
      <c r="AM38" s="70"/>
      <c r="AN38" s="435">
        <f>SUM((((AN10+AN17)+AN24)+AN31))</f>
        <v>0</v>
      </c>
      <c r="AO38" s="430"/>
      <c r="AP38" s="430"/>
      <c r="AQ38" s="431"/>
      <c r="AR38" s="70"/>
      <c r="AS38" s="435">
        <f>SUM((((AS10+AS17)+AS24)+AS31))</f>
        <v>0</v>
      </c>
      <c r="AT38" s="430"/>
      <c r="AU38" s="430"/>
      <c r="AV38" s="431"/>
      <c r="AW38" s="70"/>
      <c r="AX38" s="435">
        <f>SUM((((AX10+AX17)+AX24)+AX31))</f>
        <v>0</v>
      </c>
      <c r="AY38" s="430"/>
      <c r="AZ38" s="430"/>
      <c r="BA38" s="431"/>
      <c r="BB38" s="70"/>
      <c r="BC38" s="435">
        <f>alu1hni24+alu2hni24+alu3hni24</f>
        <v>0</v>
      </c>
      <c r="BD38" s="430"/>
      <c r="BE38" s="430"/>
      <c r="BF38" s="431"/>
      <c r="BG38" s="70"/>
      <c r="BH38" s="435">
        <f>SUM((((BH10+BH17)+BH24)+BH31))</f>
        <v>0</v>
      </c>
      <c r="BI38" s="430"/>
      <c r="BJ38" s="430"/>
      <c r="BK38" s="431"/>
      <c r="BL38" s="80"/>
      <c r="BM38" s="76"/>
      <c r="BN38" s="435">
        <f>SUM(E38:BK38)</f>
        <v>0</v>
      </c>
      <c r="BO38" s="430"/>
      <c r="BP38" s="430"/>
      <c r="BQ38" s="431"/>
    </row>
    <row r="39" spans="1:70" ht="15" customHeight="1" x14ac:dyDescent="0.3">
      <c r="A39" s="478"/>
      <c r="B39" s="479"/>
      <c r="C39" s="56" t="s">
        <v>87</v>
      </c>
      <c r="D39" s="61"/>
      <c r="E39" s="480"/>
      <c r="F39" s="481"/>
      <c r="G39" s="481"/>
      <c r="H39" s="481"/>
      <c r="I39" s="70"/>
      <c r="J39" s="435">
        <f>alu1hr15+alu2hr15</f>
        <v>0</v>
      </c>
      <c r="K39" s="430"/>
      <c r="L39" s="430"/>
      <c r="M39" s="431"/>
      <c r="N39" s="70"/>
      <c r="O39" s="435">
        <f>O11+O18+O25</f>
        <v>0</v>
      </c>
      <c r="P39" s="430"/>
      <c r="Q39" s="430"/>
      <c r="R39" s="431"/>
      <c r="S39" s="70"/>
      <c r="T39" s="435">
        <f>SUM((((T11+T18)+T25)+T32))</f>
        <v>0</v>
      </c>
      <c r="U39" s="430"/>
      <c r="V39" s="430"/>
      <c r="W39" s="431"/>
      <c r="X39" s="70"/>
      <c r="Y39" s="435">
        <f>SUM((((Y11+Y18)+Y25)+Y32))</f>
        <v>0</v>
      </c>
      <c r="Z39" s="430"/>
      <c r="AA39" s="430"/>
      <c r="AB39" s="431"/>
      <c r="AC39" s="70"/>
      <c r="AD39" s="435">
        <f>SUM((((AD11+AD18)+AD25)+AD32))</f>
        <v>0</v>
      </c>
      <c r="AE39" s="430"/>
      <c r="AF39" s="430"/>
      <c r="AG39" s="431"/>
      <c r="AH39" s="70"/>
      <c r="AI39" s="435">
        <f>SUM((((AI11+AI18)+AI25)+AI32))</f>
        <v>0</v>
      </c>
      <c r="AJ39" s="430"/>
      <c r="AK39" s="430"/>
      <c r="AL39" s="431"/>
      <c r="AM39" s="70"/>
      <c r="AN39" s="435">
        <f>SUM((((AN11+AN18)+AN25)+AN32))</f>
        <v>0</v>
      </c>
      <c r="AO39" s="430"/>
      <c r="AP39" s="430"/>
      <c r="AQ39" s="431"/>
      <c r="AR39" s="70"/>
      <c r="AS39" s="435">
        <f>SUM((((AS11+AS18)+AS25)+AS32))</f>
        <v>0</v>
      </c>
      <c r="AT39" s="430"/>
      <c r="AU39" s="430"/>
      <c r="AV39" s="431"/>
      <c r="AW39" s="70"/>
      <c r="AX39" s="435">
        <f>SUM((((AX11+AX18)+AX25)+AX32))</f>
        <v>0</v>
      </c>
      <c r="AY39" s="430"/>
      <c r="AZ39" s="430"/>
      <c r="BA39" s="431"/>
      <c r="BB39" s="70"/>
      <c r="BC39" s="435">
        <f>alu1hr24+alu2hr24+alu3hr24</f>
        <v>0</v>
      </c>
      <c r="BD39" s="430"/>
      <c r="BE39" s="430"/>
      <c r="BF39" s="431"/>
      <c r="BG39" s="70"/>
      <c r="BH39" s="435">
        <f>SUM((((BH11+BH18)+BH25)+BH32))</f>
        <v>0</v>
      </c>
      <c r="BI39" s="430"/>
      <c r="BJ39" s="430"/>
      <c r="BK39" s="431"/>
      <c r="BL39" s="81"/>
      <c r="BM39" s="76"/>
      <c r="BN39" s="435">
        <f>SUM(E39:BK39)</f>
        <v>0</v>
      </c>
      <c r="BO39" s="430"/>
      <c r="BP39" s="430"/>
      <c r="BQ39" s="431"/>
    </row>
    <row r="40" spans="1:70" ht="15" customHeight="1" x14ac:dyDescent="0.3">
      <c r="A40" s="478"/>
      <c r="B40" s="476" t="s">
        <v>88</v>
      </c>
      <c r="C40" s="56" t="s">
        <v>86</v>
      </c>
      <c r="D40" s="57"/>
      <c r="E40" s="435">
        <f>SUM(E12)</f>
        <v>0</v>
      </c>
      <c r="F40" s="430"/>
      <c r="G40" s="430"/>
      <c r="H40" s="431"/>
      <c r="I40" s="70"/>
      <c r="J40" s="435">
        <f>SUM((J12+J19))</f>
        <v>0</v>
      </c>
      <c r="K40" s="430"/>
      <c r="L40" s="430"/>
      <c r="M40" s="431"/>
      <c r="N40" s="70"/>
      <c r="O40" s="435">
        <f>SUM(((O12+O19)+O26))</f>
        <v>0</v>
      </c>
      <c r="P40" s="430"/>
      <c r="Q40" s="430"/>
      <c r="R40" s="431"/>
      <c r="S40" s="70"/>
      <c r="T40" s="435">
        <f>SUM((((T12+T19)+T26)+T33))</f>
        <v>0</v>
      </c>
      <c r="U40" s="430"/>
      <c r="V40" s="430"/>
      <c r="W40" s="431"/>
      <c r="X40" s="70"/>
      <c r="Y40" s="435">
        <f>SUM((((Y12+Y19)+Y26)+Y33))</f>
        <v>0</v>
      </c>
      <c r="Z40" s="430"/>
      <c r="AA40" s="430"/>
      <c r="AB40" s="431"/>
      <c r="AC40" s="70"/>
      <c r="AD40" s="435">
        <f>SUM((((AD12+AD19)+AD26)+AD33))</f>
        <v>0</v>
      </c>
      <c r="AE40" s="430"/>
      <c r="AF40" s="430"/>
      <c r="AG40" s="431"/>
      <c r="AH40" s="70"/>
      <c r="AI40" s="435">
        <f>SUM((((AI12+AI19)+AI26)+AI33))</f>
        <v>0</v>
      </c>
      <c r="AJ40" s="430"/>
      <c r="AK40" s="430"/>
      <c r="AL40" s="431"/>
      <c r="AM40" s="70"/>
      <c r="AN40" s="435">
        <f>SUM((((AN12+AN19)+AN26)+AN33))</f>
        <v>0</v>
      </c>
      <c r="AO40" s="430"/>
      <c r="AP40" s="430"/>
      <c r="AQ40" s="431"/>
      <c r="AR40" s="70"/>
      <c r="AS40" s="435">
        <f>SUM((((AS12+AS19)+AS26)+AS33))</f>
        <v>0</v>
      </c>
      <c r="AT40" s="430"/>
      <c r="AU40" s="430"/>
      <c r="AV40" s="431"/>
      <c r="AW40" s="70"/>
      <c r="AX40" s="435">
        <f>SUM((((AX12+AX19)+AX26)+AX33))</f>
        <v>0</v>
      </c>
      <c r="AY40" s="430"/>
      <c r="AZ40" s="430"/>
      <c r="BA40" s="431"/>
      <c r="BB40" s="70"/>
      <c r="BC40" s="435">
        <f>alu1mni24+alu2mni24+alu3mni24</f>
        <v>0</v>
      </c>
      <c r="BD40" s="430"/>
      <c r="BE40" s="430"/>
      <c r="BF40" s="431"/>
      <c r="BG40" s="70"/>
      <c r="BH40" s="435">
        <f>SUM((((BH12+BH19)+BH26)+BH33))</f>
        <v>0</v>
      </c>
      <c r="BI40" s="430"/>
      <c r="BJ40" s="430"/>
      <c r="BK40" s="431"/>
      <c r="BL40" s="81"/>
      <c r="BM40" s="76"/>
      <c r="BN40" s="435">
        <f>(BN12+BN19)+BN26</f>
        <v>0</v>
      </c>
      <c r="BO40" s="430"/>
      <c r="BP40" s="430"/>
      <c r="BQ40" s="431"/>
    </row>
    <row r="41" spans="1:70" ht="15" customHeight="1" x14ac:dyDescent="0.3">
      <c r="A41" s="478"/>
      <c r="B41" s="477"/>
      <c r="C41" s="56" t="s">
        <v>87</v>
      </c>
      <c r="D41" s="61"/>
      <c r="E41" s="480"/>
      <c r="F41" s="481"/>
      <c r="G41" s="481"/>
      <c r="H41" s="481"/>
      <c r="I41" s="70"/>
      <c r="J41" s="435">
        <f>SUM((J13+J20))</f>
        <v>0</v>
      </c>
      <c r="K41" s="430"/>
      <c r="L41" s="430"/>
      <c r="M41" s="431"/>
      <c r="N41" s="70"/>
      <c r="O41" s="435">
        <f>O13+O20+O27</f>
        <v>0</v>
      </c>
      <c r="P41" s="430"/>
      <c r="Q41" s="430"/>
      <c r="R41" s="431"/>
      <c r="S41" s="70"/>
      <c r="T41" s="435">
        <f>SUM((((T13+T20)+T27)+T34))</f>
        <v>0</v>
      </c>
      <c r="U41" s="430"/>
      <c r="V41" s="430"/>
      <c r="W41" s="431"/>
      <c r="X41" s="70"/>
      <c r="Y41" s="435">
        <f>SUM((((Y13+Y20)+Y27)+Y34))</f>
        <v>0</v>
      </c>
      <c r="Z41" s="430"/>
      <c r="AA41" s="430"/>
      <c r="AB41" s="431"/>
      <c r="AC41" s="70"/>
      <c r="AD41" s="435">
        <f>SUM((((AD13+AD20)+AD27)+AD34))</f>
        <v>0</v>
      </c>
      <c r="AE41" s="430"/>
      <c r="AF41" s="430"/>
      <c r="AG41" s="431"/>
      <c r="AH41" s="70"/>
      <c r="AI41" s="435">
        <f>SUM((((AI13+AI20)+AI27)+AI34))</f>
        <v>0</v>
      </c>
      <c r="AJ41" s="430"/>
      <c r="AK41" s="430"/>
      <c r="AL41" s="431"/>
      <c r="AM41" s="70"/>
      <c r="AN41" s="435">
        <f>SUM((((AN13+AN20)+AN27)+AN34))</f>
        <v>0</v>
      </c>
      <c r="AO41" s="430"/>
      <c r="AP41" s="430"/>
      <c r="AQ41" s="431"/>
      <c r="AR41" s="70"/>
      <c r="AS41" s="435">
        <f>SUM((((AS13+AS20)+AS27)+AS34))</f>
        <v>0</v>
      </c>
      <c r="AT41" s="430"/>
      <c r="AU41" s="430"/>
      <c r="AV41" s="431"/>
      <c r="AW41" s="70"/>
      <c r="AX41" s="435">
        <f>SUM((((AX13+AX20)+AX27)+AX34))</f>
        <v>0</v>
      </c>
      <c r="AY41" s="430"/>
      <c r="AZ41" s="430"/>
      <c r="BA41" s="431"/>
      <c r="BB41" s="70"/>
      <c r="BC41" s="435">
        <f>alu1mr24+alu2mr24+alu3mr24</f>
        <v>0</v>
      </c>
      <c r="BD41" s="430"/>
      <c r="BE41" s="430"/>
      <c r="BF41" s="431"/>
      <c r="BG41" s="70"/>
      <c r="BH41" s="435">
        <f>SUM((((BH13+BH20)+BH27)+BH34))</f>
        <v>0</v>
      </c>
      <c r="BI41" s="430"/>
      <c r="BJ41" s="430"/>
      <c r="BK41" s="431"/>
      <c r="BL41" s="81"/>
      <c r="BM41" s="76"/>
      <c r="BN41" s="435">
        <f>(BN13+BN20)+BN27</f>
        <v>0</v>
      </c>
      <c r="BO41" s="430"/>
      <c r="BP41" s="430"/>
      <c r="BQ41" s="431"/>
    </row>
    <row r="42" spans="1:70" ht="4.5" customHeight="1" x14ac:dyDescent="0.3">
      <c r="A42" s="63"/>
      <c r="B42" s="82"/>
      <c r="C42" s="65"/>
      <c r="D42" s="50"/>
      <c r="E42" s="250"/>
      <c r="F42" s="250"/>
      <c r="G42" s="250"/>
      <c r="H42" s="250"/>
      <c r="I42" s="83"/>
      <c r="J42" s="250"/>
      <c r="K42" s="250"/>
      <c r="L42" s="250"/>
      <c r="M42" s="250"/>
      <c r="N42" s="83"/>
      <c r="O42" s="250"/>
      <c r="P42" s="250"/>
      <c r="Q42" s="250"/>
      <c r="R42" s="250"/>
      <c r="S42" s="83"/>
      <c r="T42" s="250"/>
      <c r="U42" s="250"/>
      <c r="V42" s="250"/>
      <c r="W42" s="250"/>
      <c r="X42" s="83"/>
      <c r="Y42" s="250"/>
      <c r="Z42" s="250"/>
      <c r="AA42" s="250"/>
      <c r="AB42" s="250"/>
      <c r="AC42" s="83"/>
      <c r="AD42" s="250"/>
      <c r="AE42" s="250"/>
      <c r="AF42" s="250"/>
      <c r="AG42" s="250"/>
      <c r="AH42" s="83"/>
      <c r="AI42" s="250"/>
      <c r="AJ42" s="250"/>
      <c r="AK42" s="250"/>
      <c r="AL42" s="250"/>
      <c r="AM42" s="83"/>
      <c r="AN42" s="250"/>
      <c r="AO42" s="250"/>
      <c r="AP42" s="250"/>
      <c r="AQ42" s="250"/>
      <c r="AR42" s="83"/>
      <c r="AS42" s="250"/>
      <c r="AT42" s="250"/>
      <c r="AU42" s="250"/>
      <c r="AV42" s="250"/>
      <c r="AW42" s="83"/>
      <c r="AX42" s="250"/>
      <c r="AY42" s="250"/>
      <c r="AZ42" s="250"/>
      <c r="BA42" s="250"/>
      <c r="BB42" s="83"/>
      <c r="BC42" s="250"/>
      <c r="BD42" s="250"/>
      <c r="BE42" s="250"/>
      <c r="BF42" s="250"/>
      <c r="BG42" s="83"/>
      <c r="BH42" s="250"/>
      <c r="BI42" s="250"/>
      <c r="BJ42" s="250"/>
      <c r="BK42" s="250"/>
      <c r="BL42" s="83"/>
      <c r="BM42" s="66"/>
      <c r="BN42" s="250"/>
      <c r="BO42" s="250"/>
      <c r="BP42" s="250"/>
      <c r="BQ42" s="250"/>
    </row>
    <row r="43" spans="1:70" ht="15" customHeight="1" x14ac:dyDescent="0.3">
      <c r="A43" s="50"/>
      <c r="B43" s="50"/>
      <c r="C43" s="68" t="s">
        <v>89</v>
      </c>
      <c r="D43" s="69"/>
      <c r="E43" s="435">
        <f>SUM(E38:H41)</f>
        <v>0</v>
      </c>
      <c r="F43" s="430"/>
      <c r="G43" s="430"/>
      <c r="H43" s="431"/>
      <c r="I43" s="70"/>
      <c r="J43" s="435">
        <f>SUM(J38:M41)</f>
        <v>0</v>
      </c>
      <c r="K43" s="430"/>
      <c r="L43" s="430"/>
      <c r="M43" s="431"/>
      <c r="N43" s="70"/>
      <c r="O43" s="435">
        <f>SUM(O38:R41)</f>
        <v>0</v>
      </c>
      <c r="P43" s="430"/>
      <c r="Q43" s="430"/>
      <c r="R43" s="431"/>
      <c r="S43" s="70"/>
      <c r="T43" s="435">
        <f>SUM(T38:W41)</f>
        <v>0</v>
      </c>
      <c r="U43" s="430"/>
      <c r="V43" s="430"/>
      <c r="W43" s="431"/>
      <c r="X43" s="70"/>
      <c r="Y43" s="435">
        <f>SUM(Y38:AB41)</f>
        <v>0</v>
      </c>
      <c r="Z43" s="430"/>
      <c r="AA43" s="430"/>
      <c r="AB43" s="431"/>
      <c r="AC43" s="70"/>
      <c r="AD43" s="435">
        <f>SUM(AD38:AG41)</f>
        <v>0</v>
      </c>
      <c r="AE43" s="430"/>
      <c r="AF43" s="430"/>
      <c r="AG43" s="431"/>
      <c r="AH43" s="70"/>
      <c r="AI43" s="435">
        <f>SUM(AI38:AL41)</f>
        <v>0</v>
      </c>
      <c r="AJ43" s="430"/>
      <c r="AK43" s="430"/>
      <c r="AL43" s="431"/>
      <c r="AM43" s="70"/>
      <c r="AN43" s="435">
        <f>SUM(AN38:AQ41)</f>
        <v>0</v>
      </c>
      <c r="AO43" s="430"/>
      <c r="AP43" s="430"/>
      <c r="AQ43" s="431"/>
      <c r="AR43" s="70"/>
      <c r="AS43" s="435">
        <f>SUM(AS38:AV41)</f>
        <v>0</v>
      </c>
      <c r="AT43" s="430"/>
      <c r="AU43" s="430"/>
      <c r="AV43" s="431"/>
      <c r="AW43" s="70"/>
      <c r="AX43" s="435">
        <f>SUM(AX38:BA41)</f>
        <v>0</v>
      </c>
      <c r="AY43" s="430"/>
      <c r="AZ43" s="430"/>
      <c r="BA43" s="431"/>
      <c r="BB43" s="70"/>
      <c r="BC43" s="435">
        <f>SUM(BC38:BF41)</f>
        <v>0</v>
      </c>
      <c r="BD43" s="430"/>
      <c r="BE43" s="430"/>
      <c r="BF43" s="431"/>
      <c r="BG43" s="70"/>
      <c r="BH43" s="435">
        <f>SUM(BH38:BL41)</f>
        <v>0</v>
      </c>
      <c r="BI43" s="430"/>
      <c r="BJ43" s="430"/>
      <c r="BK43" s="431"/>
      <c r="BL43" s="70"/>
      <c r="BM43" s="435">
        <f>SUM(BN38:BQ41)</f>
        <v>0</v>
      </c>
      <c r="BN43" s="430"/>
      <c r="BO43" s="430"/>
      <c r="BP43" s="430"/>
      <c r="BQ43" s="431"/>
    </row>
    <row r="44" spans="1:70" ht="15" x14ac:dyDescent="0.25">
      <c r="A44" s="50"/>
      <c r="B44" s="50"/>
      <c r="C44" s="50"/>
      <c r="D44" s="50"/>
      <c r="E44" s="82"/>
      <c r="F44" s="82"/>
      <c r="G44" s="82"/>
      <c r="H44" s="82"/>
      <c r="I44" s="84"/>
      <c r="J44" s="82"/>
      <c r="K44" s="82"/>
      <c r="L44" s="82"/>
      <c r="M44" s="82"/>
      <c r="N44" s="84"/>
      <c r="O44" s="82"/>
      <c r="P44" s="82"/>
      <c r="Q44" s="82"/>
      <c r="R44" s="82"/>
      <c r="S44" s="84"/>
      <c r="T44" s="82"/>
      <c r="U44" s="82"/>
      <c r="V44" s="82"/>
      <c r="W44" s="82"/>
      <c r="X44" s="84"/>
      <c r="Y44" s="82"/>
      <c r="Z44" s="82"/>
      <c r="AA44" s="82"/>
      <c r="AB44" s="82"/>
      <c r="AC44" s="84"/>
      <c r="AD44" s="82"/>
      <c r="AE44" s="82"/>
      <c r="AF44" s="82"/>
      <c r="AG44" s="82"/>
      <c r="AH44" s="84"/>
      <c r="AI44" s="82"/>
      <c r="AJ44" s="82"/>
      <c r="AK44" s="82"/>
      <c r="AL44" s="82"/>
      <c r="AM44" s="84"/>
      <c r="AN44" s="82"/>
      <c r="AO44" s="82"/>
      <c r="AP44" s="82"/>
      <c r="AQ44" s="82"/>
      <c r="AR44" s="84"/>
      <c r="AS44" s="82"/>
      <c r="AT44" s="82"/>
      <c r="AU44" s="82"/>
      <c r="AV44" s="82"/>
      <c r="AW44" s="84"/>
      <c r="AX44" s="82"/>
      <c r="AY44" s="82"/>
      <c r="AZ44" s="82"/>
      <c r="BA44" s="82"/>
      <c r="BB44" s="84"/>
      <c r="BC44" s="82"/>
      <c r="BD44" s="82"/>
      <c r="BE44" s="82"/>
      <c r="BF44" s="82"/>
      <c r="BG44" s="84"/>
      <c r="BH44" s="82"/>
      <c r="BI44" s="82"/>
      <c r="BJ44" s="82"/>
      <c r="BK44" s="82"/>
      <c r="BL44" s="84"/>
      <c r="BM44" s="82"/>
      <c r="BN44" s="82"/>
      <c r="BO44" s="82"/>
      <c r="BP44" s="82"/>
      <c r="BQ44" s="82"/>
    </row>
    <row r="45" spans="1:70" ht="15" customHeight="1" x14ac:dyDescent="0.25">
      <c r="A45" s="50"/>
      <c r="B45" s="50"/>
      <c r="C45" s="50"/>
      <c r="D45" s="50"/>
      <c r="E45" s="50"/>
      <c r="F45" s="50"/>
      <c r="G45" s="50"/>
      <c r="H45" s="5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O45" s="172"/>
      <c r="AP45" s="172"/>
      <c r="AQ45" s="172"/>
      <c r="AR45" s="256"/>
      <c r="AS45" s="256"/>
      <c r="AT45" s="256"/>
      <c r="AU45" s="256"/>
      <c r="AV45" s="256"/>
      <c r="AW45" s="256"/>
      <c r="AX45" s="256"/>
      <c r="AY45" s="256"/>
      <c r="AZ45" s="46"/>
      <c r="BA45" s="46"/>
      <c r="BB45" s="46"/>
      <c r="BC45" s="46"/>
      <c r="BD45" s="46"/>
      <c r="BE45" s="46"/>
      <c r="BF45" s="46"/>
      <c r="BG45" s="47"/>
      <c r="BH45" s="47"/>
      <c r="BI45" s="47"/>
      <c r="BJ45" s="6"/>
      <c r="BK45" s="6"/>
      <c r="BN45" s="256"/>
      <c r="BR45" s="279"/>
    </row>
    <row r="46" spans="1:70" ht="15.75" customHeight="1" x14ac:dyDescent="0.25">
      <c r="A46" s="50"/>
      <c r="B46" s="50"/>
      <c r="C46" s="50"/>
      <c r="D46" s="50"/>
      <c r="E46" s="50"/>
      <c r="F46" s="50"/>
      <c r="G46" s="50"/>
      <c r="H46" s="5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98" t="s">
        <v>52</v>
      </c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  <c r="AT46" s="398"/>
      <c r="AU46" s="398"/>
      <c r="AV46" s="398"/>
      <c r="AW46" s="398"/>
      <c r="AX46" s="398"/>
      <c r="AY46" s="399"/>
      <c r="AZ46" s="475">
        <f>cct</f>
        <v>0</v>
      </c>
      <c r="BA46" s="433"/>
      <c r="BB46" s="433"/>
      <c r="BC46" s="433"/>
      <c r="BD46" s="433"/>
      <c r="BE46" s="433"/>
      <c r="BF46" s="433"/>
      <c r="BG46" s="433"/>
      <c r="BH46" s="433"/>
      <c r="BI46" s="433"/>
      <c r="BJ46" s="433"/>
      <c r="BK46" s="434"/>
      <c r="BL46" s="85"/>
      <c r="BN46" s="256"/>
      <c r="BO46" s="260"/>
      <c r="BP46" s="253" t="s">
        <v>90</v>
      </c>
      <c r="BQ46" s="46">
        <v>6</v>
      </c>
      <c r="BR46" s="279"/>
    </row>
    <row r="47" spans="1:70" ht="15" x14ac:dyDescent="0.25">
      <c r="A47" s="50"/>
      <c r="B47" s="50"/>
      <c r="C47" s="50"/>
      <c r="D47" s="50"/>
      <c r="E47" s="50"/>
      <c r="F47" s="50"/>
      <c r="G47" s="50"/>
      <c r="H47" s="5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N47" s="30"/>
      <c r="BO47" s="256"/>
      <c r="BP47" s="256"/>
      <c r="BQ47" s="160">
        <v>15</v>
      </c>
    </row>
  </sheetData>
  <sheetProtection algorithmName="SHA-512" hashValue="jnA80Tw2rnSpZ9nVr10Z2F7Nhngn8aiDqKSghY7QdzPHHgwyX7GtHEw2eFjg/xp8/B3DJ1ywISq4blScXnSLRg==" saltValue="LbvSzm+B4pn62Frc58VtTA==" spinCount="100000" sheet="1" objects="1" scenarios="1" selectLockedCells="1"/>
  <mergeCells count="348">
    <mergeCell ref="BB1:BQ1"/>
    <mergeCell ref="AI9:AL9"/>
    <mergeCell ref="AN9:AQ9"/>
    <mergeCell ref="AS9:AV9"/>
    <mergeCell ref="A1:P1"/>
    <mergeCell ref="A2:F2"/>
    <mergeCell ref="A4:K4"/>
    <mergeCell ref="B6:BQ6"/>
    <mergeCell ref="B7:BQ7"/>
    <mergeCell ref="E8:H8"/>
    <mergeCell ref="BH8:BK8"/>
    <mergeCell ref="E9:H9"/>
    <mergeCell ref="J9:M9"/>
    <mergeCell ref="O9:R9"/>
    <mergeCell ref="T9:W9"/>
    <mergeCell ref="Y9:AB9"/>
    <mergeCell ref="AD9:AG9"/>
    <mergeCell ref="AY2:BQ2"/>
    <mergeCell ref="AX9:BA9"/>
    <mergeCell ref="BC9:BF9"/>
    <mergeCell ref="BH9:BK9"/>
    <mergeCell ref="BN9:BQ9"/>
    <mergeCell ref="A10:A13"/>
    <mergeCell ref="B10:B11"/>
    <mergeCell ref="E10:H10"/>
    <mergeCell ref="J10:M10"/>
    <mergeCell ref="O10:R10"/>
    <mergeCell ref="T10:W10"/>
    <mergeCell ref="BC12:BF12"/>
    <mergeCell ref="BH10:BK10"/>
    <mergeCell ref="BN10:BQ10"/>
    <mergeCell ref="E11:H11"/>
    <mergeCell ref="J11:M11"/>
    <mergeCell ref="O11:R11"/>
    <mergeCell ref="T11:W11"/>
    <mergeCell ref="Y11:AB11"/>
    <mergeCell ref="AD10:AG10"/>
    <mergeCell ref="AI10:AL10"/>
    <mergeCell ref="AN10:AQ10"/>
    <mergeCell ref="Y10:AB10"/>
    <mergeCell ref="BH11:BK11"/>
    <mergeCell ref="AS10:AV10"/>
    <mergeCell ref="AX10:BA10"/>
    <mergeCell ref="BC10:BF10"/>
    <mergeCell ref="AD11:AG11"/>
    <mergeCell ref="AI11:AL11"/>
    <mergeCell ref="AN11:AQ11"/>
    <mergeCell ref="AS11:AV11"/>
    <mergeCell ref="AX11:BA11"/>
    <mergeCell ref="BC11:BF11"/>
    <mergeCell ref="BN11:BQ11"/>
    <mergeCell ref="B12:B13"/>
    <mergeCell ref="E12:H12"/>
    <mergeCell ref="J12:M12"/>
    <mergeCell ref="O12:R12"/>
    <mergeCell ref="T12:W12"/>
    <mergeCell ref="Y12:AB12"/>
    <mergeCell ref="AD12:AG12"/>
    <mergeCell ref="AI12:AL12"/>
    <mergeCell ref="BC13:BF13"/>
    <mergeCell ref="BH12:BK12"/>
    <mergeCell ref="BN12:BQ12"/>
    <mergeCell ref="E13:H13"/>
    <mergeCell ref="J13:M13"/>
    <mergeCell ref="AN12:AQ12"/>
    <mergeCell ref="AS12:AV12"/>
    <mergeCell ref="AX12:BA12"/>
    <mergeCell ref="BH13:BK13"/>
    <mergeCell ref="BN13:BQ13"/>
    <mergeCell ref="O13:R13"/>
    <mergeCell ref="T13:W13"/>
    <mergeCell ref="Y13:AB13"/>
    <mergeCell ref="AD13:AG13"/>
    <mergeCell ref="AI13:AL13"/>
    <mergeCell ref="AN15:AQ15"/>
    <mergeCell ref="AS15:AV15"/>
    <mergeCell ref="AX15:BA15"/>
    <mergeCell ref="AD15:AG15"/>
    <mergeCell ref="AN13:AQ13"/>
    <mergeCell ref="AS13:AV13"/>
    <mergeCell ref="AX13:BA13"/>
    <mergeCell ref="AI15:AL15"/>
    <mergeCell ref="BH15:BK15"/>
    <mergeCell ref="BM15:BQ15"/>
    <mergeCell ref="E15:H15"/>
    <mergeCell ref="T16:W16"/>
    <mergeCell ref="Y16:AB16"/>
    <mergeCell ref="E16:H16"/>
    <mergeCell ref="J16:M16"/>
    <mergeCell ref="AN17:AQ17"/>
    <mergeCell ref="AD17:AG17"/>
    <mergeCell ref="AS17:AV17"/>
    <mergeCell ref="AX17:BA17"/>
    <mergeCell ref="J15:M15"/>
    <mergeCell ref="O15:R15"/>
    <mergeCell ref="T15:W15"/>
    <mergeCell ref="Y15:AB15"/>
    <mergeCell ref="Y17:AB17"/>
    <mergeCell ref="O16:R16"/>
    <mergeCell ref="AX16:BA16"/>
    <mergeCell ref="BC16:BF16"/>
    <mergeCell ref="BH16:BK16"/>
    <mergeCell ref="BH17:BK17"/>
    <mergeCell ref="BC15:BF15"/>
    <mergeCell ref="AI16:AL16"/>
    <mergeCell ref="AN16:AQ16"/>
    <mergeCell ref="BC17:BF17"/>
    <mergeCell ref="AD16:AG16"/>
    <mergeCell ref="AI17:AL17"/>
    <mergeCell ref="BN17:BQ17"/>
    <mergeCell ref="A17:A20"/>
    <mergeCell ref="B17:B18"/>
    <mergeCell ref="J17:M17"/>
    <mergeCell ref="O17:R17"/>
    <mergeCell ref="T17:W17"/>
    <mergeCell ref="B19:B20"/>
    <mergeCell ref="J19:M19"/>
    <mergeCell ref="O19:R19"/>
    <mergeCell ref="T19:W19"/>
    <mergeCell ref="J18:M18"/>
    <mergeCell ref="O18:R18"/>
    <mergeCell ref="T18:W18"/>
    <mergeCell ref="AS16:AV16"/>
    <mergeCell ref="Y18:AB18"/>
    <mergeCell ref="AD18:AG18"/>
    <mergeCell ref="AI18:AL18"/>
    <mergeCell ref="AN18:AQ18"/>
    <mergeCell ref="AS18:AV18"/>
    <mergeCell ref="BH18:BK18"/>
    <mergeCell ref="BN18:BQ18"/>
    <mergeCell ref="BH19:BK19"/>
    <mergeCell ref="AX19:BA19"/>
    <mergeCell ref="AX18:BA18"/>
    <mergeCell ref="BC18:BF18"/>
    <mergeCell ref="AD19:AG19"/>
    <mergeCell ref="AI19:AL19"/>
    <mergeCell ref="AN19:AQ19"/>
    <mergeCell ref="BC20:BF20"/>
    <mergeCell ref="BH20:BK20"/>
    <mergeCell ref="BH22:BK22"/>
    <mergeCell ref="BN19:BQ19"/>
    <mergeCell ref="J20:M20"/>
    <mergeCell ref="O20:R20"/>
    <mergeCell ref="T20:W20"/>
    <mergeCell ref="Y20:AB20"/>
    <mergeCell ref="AD20:AG20"/>
    <mergeCell ref="AI20:AL20"/>
    <mergeCell ref="AN20:AQ20"/>
    <mergeCell ref="AS20:AV20"/>
    <mergeCell ref="AX20:BA20"/>
    <mergeCell ref="BN20:BQ20"/>
    <mergeCell ref="Y19:AB19"/>
    <mergeCell ref="J22:M22"/>
    <mergeCell ref="O22:R22"/>
    <mergeCell ref="T22:W22"/>
    <mergeCell ref="Y22:AB22"/>
    <mergeCell ref="AD22:AG22"/>
    <mergeCell ref="AI22:AL22"/>
    <mergeCell ref="AS22:AV22"/>
    <mergeCell ref="AX22:BA22"/>
    <mergeCell ref="AS19:AV19"/>
    <mergeCell ref="BC22:BF22"/>
    <mergeCell ref="BC19:BF19"/>
    <mergeCell ref="AS24:AV24"/>
    <mergeCell ref="AX24:BA24"/>
    <mergeCell ref="BC24:BF24"/>
    <mergeCell ref="AN22:AQ22"/>
    <mergeCell ref="AN26:AQ26"/>
    <mergeCell ref="BM22:BQ22"/>
    <mergeCell ref="A24:A27"/>
    <mergeCell ref="B24:B25"/>
    <mergeCell ref="O24:R24"/>
    <mergeCell ref="T24:W24"/>
    <mergeCell ref="Y24:AB24"/>
    <mergeCell ref="AD24:AG24"/>
    <mergeCell ref="AI24:AL24"/>
    <mergeCell ref="AN24:AQ24"/>
    <mergeCell ref="AI27:AL27"/>
    <mergeCell ref="BH24:BK24"/>
    <mergeCell ref="BN24:BQ24"/>
    <mergeCell ref="O25:R25"/>
    <mergeCell ref="T25:W25"/>
    <mergeCell ref="Y25:AB25"/>
    <mergeCell ref="AD25:AG25"/>
    <mergeCell ref="AI25:AL25"/>
    <mergeCell ref="AN25:AQ25"/>
    <mergeCell ref="B26:B27"/>
    <mergeCell ref="O26:R26"/>
    <mergeCell ref="T26:W26"/>
    <mergeCell ref="Y26:AB26"/>
    <mergeCell ref="AD26:AG26"/>
    <mergeCell ref="AN27:AQ27"/>
    <mergeCell ref="AS27:AV27"/>
    <mergeCell ref="AX27:BA27"/>
    <mergeCell ref="BC27:BF27"/>
    <mergeCell ref="O27:R27"/>
    <mergeCell ref="T27:W27"/>
    <mergeCell ref="Y27:AB27"/>
    <mergeCell ref="AD27:AG27"/>
    <mergeCell ref="AI26:AL26"/>
    <mergeCell ref="AS26:AV26"/>
    <mergeCell ref="AX26:BA26"/>
    <mergeCell ref="BC26:BF26"/>
    <mergeCell ref="AN31:AQ31"/>
    <mergeCell ref="AS31:AV31"/>
    <mergeCell ref="AX31:BA31"/>
    <mergeCell ref="AI31:AL31"/>
    <mergeCell ref="BH31:BK31"/>
    <mergeCell ref="BN31:BQ31"/>
    <mergeCell ref="BC29:BF29"/>
    <mergeCell ref="O29:R29"/>
    <mergeCell ref="T29:W29"/>
    <mergeCell ref="Y29:AB29"/>
    <mergeCell ref="AD29:AG29"/>
    <mergeCell ref="BH29:BK29"/>
    <mergeCell ref="BM29:BQ29"/>
    <mergeCell ref="BH26:BK26"/>
    <mergeCell ref="BN26:BQ26"/>
    <mergeCell ref="AS25:AV25"/>
    <mergeCell ref="AX25:BA25"/>
    <mergeCell ref="AI29:AL29"/>
    <mergeCell ref="AN29:AQ29"/>
    <mergeCell ref="AS29:AV29"/>
    <mergeCell ref="AX29:BA29"/>
    <mergeCell ref="BC25:BF25"/>
    <mergeCell ref="BH25:BK25"/>
    <mergeCell ref="BN25:BQ25"/>
    <mergeCell ref="BH27:BK27"/>
    <mergeCell ref="BN27:BQ27"/>
    <mergeCell ref="A31:A34"/>
    <mergeCell ref="B31:B32"/>
    <mergeCell ref="T31:W31"/>
    <mergeCell ref="Y31:AB31"/>
    <mergeCell ref="AD31:AG31"/>
    <mergeCell ref="B33:B34"/>
    <mergeCell ref="T33:W33"/>
    <mergeCell ref="Y33:AB33"/>
    <mergeCell ref="AD33:AG33"/>
    <mergeCell ref="T32:W32"/>
    <mergeCell ref="BC33:BF33"/>
    <mergeCell ref="BH33:BK33"/>
    <mergeCell ref="BC32:BF32"/>
    <mergeCell ref="BH32:BK32"/>
    <mergeCell ref="BN32:BQ32"/>
    <mergeCell ref="BN33:BQ33"/>
    <mergeCell ref="Y32:AB32"/>
    <mergeCell ref="AD32:AG32"/>
    <mergeCell ref="AI32:AL32"/>
    <mergeCell ref="AN32:AQ32"/>
    <mergeCell ref="AS32:AV32"/>
    <mergeCell ref="AS33:AV33"/>
    <mergeCell ref="AN33:AQ33"/>
    <mergeCell ref="AI33:AL33"/>
    <mergeCell ref="AX33:BA33"/>
    <mergeCell ref="AX32:BA32"/>
    <mergeCell ref="T36:W36"/>
    <mergeCell ref="Y36:AB36"/>
    <mergeCell ref="AD36:AG36"/>
    <mergeCell ref="AI36:AL36"/>
    <mergeCell ref="AN36:AQ36"/>
    <mergeCell ref="T34:W34"/>
    <mergeCell ref="Y34:AB34"/>
    <mergeCell ref="AD34:AG34"/>
    <mergeCell ref="AI34:AL34"/>
    <mergeCell ref="AN34:AQ34"/>
    <mergeCell ref="AN38:AQ38"/>
    <mergeCell ref="Y38:AB38"/>
    <mergeCell ref="AD38:AG38"/>
    <mergeCell ref="AI38:AL38"/>
    <mergeCell ref="E39:H39"/>
    <mergeCell ref="J39:M39"/>
    <mergeCell ref="O39:R39"/>
    <mergeCell ref="T39:W39"/>
    <mergeCell ref="Y39:AB39"/>
    <mergeCell ref="AD39:AG39"/>
    <mergeCell ref="AI39:AL39"/>
    <mergeCell ref="AN39:AQ39"/>
    <mergeCell ref="A38:A41"/>
    <mergeCell ref="B38:B39"/>
    <mergeCell ref="E38:H38"/>
    <mergeCell ref="J38:M38"/>
    <mergeCell ref="O38:R38"/>
    <mergeCell ref="T38:W38"/>
    <mergeCell ref="E41:H41"/>
    <mergeCell ref="J41:M41"/>
    <mergeCell ref="O41:R41"/>
    <mergeCell ref="T41:W41"/>
    <mergeCell ref="E43:H43"/>
    <mergeCell ref="J43:M43"/>
    <mergeCell ref="O43:R43"/>
    <mergeCell ref="T43:W43"/>
    <mergeCell ref="Y43:AB43"/>
    <mergeCell ref="AD43:AG43"/>
    <mergeCell ref="B40:B41"/>
    <mergeCell ref="E40:H40"/>
    <mergeCell ref="J40:M40"/>
    <mergeCell ref="O40:R40"/>
    <mergeCell ref="T40:W40"/>
    <mergeCell ref="Y40:AB40"/>
    <mergeCell ref="AD40:AG40"/>
    <mergeCell ref="AZ46:BK46"/>
    <mergeCell ref="BH41:BK41"/>
    <mergeCell ref="BN39:BQ39"/>
    <mergeCell ref="AS40:AV40"/>
    <mergeCell ref="AX40:BA40"/>
    <mergeCell ref="BC40:BF40"/>
    <mergeCell ref="AB46:AY46"/>
    <mergeCell ref="AD41:AG41"/>
    <mergeCell ref="BN41:BQ41"/>
    <mergeCell ref="AX43:BA43"/>
    <mergeCell ref="BC43:BF43"/>
    <mergeCell ref="BH43:BK43"/>
    <mergeCell ref="BM43:BQ43"/>
    <mergeCell ref="Y41:AB41"/>
    <mergeCell ref="AI43:AL43"/>
    <mergeCell ref="AN43:AQ43"/>
    <mergeCell ref="AS43:AV43"/>
    <mergeCell ref="AI41:AL41"/>
    <mergeCell ref="AN41:AQ41"/>
    <mergeCell ref="AS41:AV41"/>
    <mergeCell ref="AI40:AL40"/>
    <mergeCell ref="AN40:AQ40"/>
    <mergeCell ref="BH40:BK40"/>
    <mergeCell ref="BN40:BQ40"/>
    <mergeCell ref="AX41:BA41"/>
    <mergeCell ref="BC41:BF41"/>
    <mergeCell ref="BR10:BT11"/>
    <mergeCell ref="BR12:BT13"/>
    <mergeCell ref="AS38:AV38"/>
    <mergeCell ref="AX38:BA38"/>
    <mergeCell ref="BC38:BF38"/>
    <mergeCell ref="BH38:BK38"/>
    <mergeCell ref="BN38:BQ38"/>
    <mergeCell ref="BM36:BQ36"/>
    <mergeCell ref="AS39:AV39"/>
    <mergeCell ref="AX39:BA39"/>
    <mergeCell ref="BC39:BF39"/>
    <mergeCell ref="BH39:BK39"/>
    <mergeCell ref="AS36:AV36"/>
    <mergeCell ref="AX36:BA36"/>
    <mergeCell ref="BC36:BF36"/>
    <mergeCell ref="BH36:BK36"/>
    <mergeCell ref="AX34:BA34"/>
    <mergeCell ref="BC34:BF34"/>
    <mergeCell ref="BH34:BK34"/>
    <mergeCell ref="AS34:AV34"/>
    <mergeCell ref="BN34:BQ34"/>
    <mergeCell ref="BC31:BF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R45"/>
  <sheetViews>
    <sheetView showGridLines="0" topLeftCell="A7" zoomScale="90" zoomScaleNormal="90" workbookViewId="0">
      <selection activeCell="F8" sqref="F8"/>
    </sheetView>
  </sheetViews>
  <sheetFormatPr baseColWidth="10" defaultColWidth="12.140625" defaultRowHeight="13.5" customHeight="1" x14ac:dyDescent="0.2"/>
  <cols>
    <col min="1" max="1" width="2.5703125" style="249" bestFit="1" customWidth="1"/>
    <col min="2" max="2" width="57.140625" style="249" customWidth="1"/>
    <col min="3" max="3" width="3.7109375" style="249" customWidth="1"/>
    <col min="4" max="4" width="7.140625" style="249" customWidth="1"/>
    <col min="5" max="5" width="2.7109375" style="249" customWidth="1"/>
    <col min="6" max="6" width="10.7109375" style="249" customWidth="1"/>
    <col min="7" max="7" width="2.7109375" style="249" customWidth="1"/>
    <col min="8" max="8" width="10.7109375" style="249" customWidth="1"/>
    <col min="9" max="9" width="2.7109375" style="249" customWidth="1"/>
    <col min="10" max="10" width="10.7109375" style="249" customWidth="1"/>
    <col min="11" max="11" width="2.7109375" style="249" customWidth="1"/>
    <col min="12" max="12" width="10.7109375" style="249" customWidth="1"/>
    <col min="13" max="13" width="2.7109375" style="249" customWidth="1"/>
    <col min="14" max="14" width="10.7109375" style="249" customWidth="1"/>
    <col min="15" max="15" width="2.7109375" style="249" customWidth="1"/>
    <col min="16" max="16" width="10.7109375" style="249" customWidth="1"/>
    <col min="17" max="16384" width="12.140625" style="249"/>
  </cols>
  <sheetData>
    <row r="1" spans="1:18" ht="18" customHeight="1" x14ac:dyDescent="0.3">
      <c r="A1" s="485" t="s">
        <v>32</v>
      </c>
      <c r="B1" s="485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69" t="s">
        <v>33</v>
      </c>
      <c r="Q1" s="37"/>
      <c r="R1" s="37"/>
    </row>
    <row r="2" spans="1:18" ht="18" customHeight="1" x14ac:dyDescent="0.3">
      <c r="A2" s="488" t="s">
        <v>34</v>
      </c>
      <c r="B2" s="4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0" t="s">
        <v>621</v>
      </c>
      <c r="Q2" s="30"/>
      <c r="R2" s="30"/>
    </row>
    <row r="3" spans="1:18" ht="13.5" customHeight="1" x14ac:dyDescent="0.25">
      <c r="B3" s="30"/>
      <c r="C3" s="30"/>
      <c r="Q3" s="30"/>
      <c r="R3" s="30"/>
    </row>
    <row r="4" spans="1:18" ht="13.5" customHeight="1" x14ac:dyDescent="0.25">
      <c r="B4" s="291" t="s">
        <v>491</v>
      </c>
      <c r="C4" s="256"/>
      <c r="Q4" s="30"/>
      <c r="R4" s="30"/>
    </row>
    <row r="5" spans="1:18" ht="13.5" customHeight="1" x14ac:dyDescent="0.25">
      <c r="B5" s="291"/>
      <c r="C5" s="256"/>
      <c r="D5" s="30"/>
      <c r="E5" s="30"/>
      <c r="F5" s="30"/>
      <c r="G5" s="30"/>
      <c r="H5" s="30"/>
      <c r="I5" s="30"/>
      <c r="J5" s="30"/>
      <c r="K5" s="30"/>
      <c r="L5" s="30"/>
      <c r="M5" s="30"/>
      <c r="N5" s="496" t="s">
        <v>555</v>
      </c>
      <c r="O5" s="276"/>
      <c r="Q5" s="30"/>
      <c r="R5" s="30"/>
    </row>
    <row r="6" spans="1:18" ht="13.5" customHeight="1" x14ac:dyDescent="0.25">
      <c r="A6" s="86" t="s">
        <v>107</v>
      </c>
      <c r="B6" s="498" t="s">
        <v>623</v>
      </c>
      <c r="C6" s="256"/>
      <c r="D6" s="256"/>
      <c r="E6" s="256"/>
      <c r="F6" s="256"/>
      <c r="G6" s="256"/>
      <c r="H6" s="256"/>
      <c r="I6" s="256"/>
      <c r="J6" s="256"/>
      <c r="K6" s="256"/>
      <c r="L6" s="496" t="s">
        <v>554</v>
      </c>
      <c r="M6" s="276"/>
      <c r="N6" s="496"/>
      <c r="O6" s="276"/>
      <c r="P6" s="496" t="s">
        <v>490</v>
      </c>
      <c r="Q6" s="256"/>
      <c r="R6" s="30"/>
    </row>
    <row r="7" spans="1:18" ht="13.5" customHeight="1" x14ac:dyDescent="0.25">
      <c r="B7" s="498"/>
      <c r="C7" s="256"/>
      <c r="D7" s="259" t="s">
        <v>55</v>
      </c>
      <c r="E7" s="259"/>
      <c r="F7" s="261" t="s">
        <v>56</v>
      </c>
      <c r="G7" s="282"/>
      <c r="H7" s="267" t="s">
        <v>57</v>
      </c>
      <c r="I7" s="267"/>
      <c r="J7" s="259" t="s">
        <v>58</v>
      </c>
      <c r="K7" s="267"/>
      <c r="L7" s="497"/>
      <c r="M7" s="276"/>
      <c r="N7" s="497"/>
      <c r="O7" s="276"/>
      <c r="P7" s="497"/>
      <c r="Q7" s="256"/>
      <c r="R7" s="30"/>
    </row>
    <row r="8" spans="1:18" ht="13.5" customHeight="1" x14ac:dyDescent="0.25">
      <c r="B8" s="498"/>
      <c r="C8" s="256"/>
      <c r="D8" s="164" t="s">
        <v>61</v>
      </c>
      <c r="E8" s="87"/>
      <c r="F8" s="231"/>
      <c r="G8" s="256"/>
      <c r="H8" s="231"/>
      <c r="I8" s="256"/>
      <c r="J8" s="170">
        <f>F8+H8</f>
        <v>0</v>
      </c>
      <c r="K8" s="256"/>
      <c r="L8" s="231"/>
      <c r="M8" s="256"/>
      <c r="N8" s="231"/>
      <c r="O8" s="122"/>
      <c r="P8" s="231"/>
      <c r="Q8" s="256"/>
      <c r="R8" s="30"/>
    </row>
    <row r="9" spans="1:18" ht="13.5" customHeight="1" x14ac:dyDescent="0.25">
      <c r="B9" s="498"/>
      <c r="C9" s="256"/>
      <c r="D9" s="164" t="s">
        <v>62</v>
      </c>
      <c r="E9" s="87"/>
      <c r="F9" s="231"/>
      <c r="G9" s="256"/>
      <c r="H9" s="231"/>
      <c r="I9" s="256"/>
      <c r="J9" s="170">
        <f>F9+H9</f>
        <v>0</v>
      </c>
      <c r="K9" s="256"/>
      <c r="L9" s="231"/>
      <c r="M9" s="256"/>
      <c r="N9" s="231"/>
      <c r="O9" s="122"/>
      <c r="P9" s="231"/>
      <c r="Q9" s="256"/>
      <c r="R9" s="30"/>
    </row>
    <row r="10" spans="1:18" ht="13.5" customHeight="1" x14ac:dyDescent="0.25">
      <c r="B10" s="498"/>
      <c r="C10" s="256"/>
      <c r="D10" s="164" t="s">
        <v>63</v>
      </c>
      <c r="E10" s="87"/>
      <c r="F10" s="232"/>
      <c r="H10" s="231"/>
      <c r="I10" s="88"/>
      <c r="J10" s="170">
        <f>F10+H10</f>
        <v>0</v>
      </c>
      <c r="K10" s="88"/>
      <c r="L10" s="231"/>
      <c r="M10" s="256"/>
      <c r="N10" s="232"/>
      <c r="O10" s="34"/>
      <c r="P10" s="231"/>
      <c r="Q10" s="256"/>
      <c r="R10" s="30"/>
    </row>
    <row r="11" spans="1:18" ht="13.5" customHeight="1" x14ac:dyDescent="0.25">
      <c r="B11" s="498"/>
      <c r="C11" s="256"/>
      <c r="D11" s="164" t="s">
        <v>64</v>
      </c>
      <c r="F11" s="200"/>
      <c r="G11" s="253"/>
      <c r="H11" s="170"/>
      <c r="J11" s="170"/>
      <c r="K11" s="256"/>
      <c r="L11" s="169"/>
      <c r="M11" s="122"/>
      <c r="N11" s="200"/>
      <c r="O11" s="89"/>
      <c r="P11" s="169"/>
      <c r="Q11" s="256"/>
      <c r="R11" s="30"/>
    </row>
    <row r="12" spans="1:18" ht="13.5" customHeight="1" x14ac:dyDescent="0.3">
      <c r="B12" s="498"/>
      <c r="C12" s="256"/>
      <c r="D12" s="90" t="s">
        <v>58</v>
      </c>
      <c r="F12" s="170">
        <f>SUM(F8:F10)</f>
        <v>0</v>
      </c>
      <c r="G12" s="91"/>
      <c r="H12" s="201">
        <f>SUM(H8:H10)</f>
        <v>0</v>
      </c>
      <c r="I12" s="92"/>
      <c r="J12" s="170">
        <f>F12+H12</f>
        <v>0</v>
      </c>
      <c r="K12" s="93"/>
      <c r="L12" s="170">
        <f>SUM(L8:L10)</f>
        <v>0</v>
      </c>
      <c r="M12" s="94"/>
      <c r="N12" s="263">
        <f>SUM(N8:N10)</f>
        <v>0</v>
      </c>
      <c r="O12" s="95"/>
      <c r="P12" s="263">
        <f>SUM(P8:P10)</f>
        <v>0</v>
      </c>
      <c r="Q12" s="256"/>
      <c r="R12" s="30"/>
    </row>
    <row r="13" spans="1:18" ht="13.5" customHeight="1" x14ac:dyDescent="0.25">
      <c r="B13" s="96"/>
      <c r="C13" s="256"/>
      <c r="Q13" s="256"/>
      <c r="R13" s="30"/>
    </row>
    <row r="14" spans="1:18" ht="13.5" customHeight="1" x14ac:dyDescent="0.25"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122"/>
      <c r="O14" s="122"/>
      <c r="P14" s="122"/>
      <c r="Q14" s="256"/>
      <c r="R14" s="30"/>
    </row>
    <row r="15" spans="1:18" ht="13.5" customHeight="1" x14ac:dyDescent="0.25">
      <c r="A15" s="86" t="s">
        <v>109</v>
      </c>
      <c r="B15" s="498" t="s">
        <v>636</v>
      </c>
      <c r="C15" s="256"/>
      <c r="D15" s="21"/>
      <c r="E15" s="21"/>
      <c r="F15" s="30"/>
      <c r="G15" s="30"/>
      <c r="H15" s="30"/>
      <c r="I15" s="30"/>
      <c r="J15" s="30"/>
      <c r="K15" s="30"/>
      <c r="L15" s="30"/>
      <c r="M15" s="30"/>
      <c r="N15" s="496" t="s">
        <v>555</v>
      </c>
      <c r="O15" s="276"/>
      <c r="Q15" s="256"/>
      <c r="R15" s="30"/>
    </row>
    <row r="16" spans="1:18" ht="13.5" customHeight="1" x14ac:dyDescent="0.25">
      <c r="B16" s="498"/>
      <c r="C16" s="30"/>
      <c r="D16" s="21"/>
      <c r="E16" s="21"/>
      <c r="F16" s="256"/>
      <c r="G16" s="256"/>
      <c r="H16" s="256"/>
      <c r="I16" s="256"/>
      <c r="J16" s="256"/>
      <c r="K16" s="256"/>
      <c r="L16" s="496" t="s">
        <v>554</v>
      </c>
      <c r="M16" s="276"/>
      <c r="N16" s="496"/>
      <c r="O16" s="276"/>
      <c r="P16" s="496" t="s">
        <v>490</v>
      </c>
      <c r="Q16" s="256"/>
      <c r="R16" s="30"/>
    </row>
    <row r="17" spans="1:18" ht="13.5" customHeight="1" x14ac:dyDescent="0.25">
      <c r="B17" s="498"/>
      <c r="C17" s="30"/>
      <c r="D17" s="21"/>
      <c r="E17" s="21"/>
      <c r="F17" s="261" t="s">
        <v>56</v>
      </c>
      <c r="G17" s="282"/>
      <c r="H17" s="267" t="s">
        <v>57</v>
      </c>
      <c r="I17" s="267"/>
      <c r="J17" s="259" t="s">
        <v>58</v>
      </c>
      <c r="K17" s="267"/>
      <c r="L17" s="497"/>
      <c r="M17" s="276"/>
      <c r="N17" s="497"/>
      <c r="O17" s="276"/>
      <c r="P17" s="497"/>
      <c r="Q17" s="256"/>
      <c r="R17" s="30"/>
    </row>
    <row r="18" spans="1:18" ht="13.5" customHeight="1" x14ac:dyDescent="0.25">
      <c r="B18" s="498"/>
      <c r="C18" s="30"/>
      <c r="D18" s="21"/>
      <c r="E18" s="21"/>
      <c r="F18" s="231"/>
      <c r="G18" s="93"/>
      <c r="H18" s="231"/>
      <c r="I18" s="93"/>
      <c r="J18" s="170">
        <f>F18+H18</f>
        <v>0</v>
      </c>
      <c r="K18" s="93"/>
      <c r="L18" s="231"/>
      <c r="M18" s="93"/>
      <c r="N18" s="231"/>
      <c r="O18" s="94"/>
      <c r="P18" s="231"/>
      <c r="Q18" s="256"/>
      <c r="R18" s="30"/>
    </row>
    <row r="19" spans="1:18" ht="13.5" customHeight="1" x14ac:dyDescent="0.25">
      <c r="B19" s="498"/>
      <c r="C19" s="3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56"/>
      <c r="R19" s="30"/>
    </row>
    <row r="20" spans="1:18" ht="13.5" customHeight="1" x14ac:dyDescent="0.25">
      <c r="B20" s="97"/>
      <c r="C20" s="3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56"/>
      <c r="R20" s="30"/>
    </row>
    <row r="21" spans="1:18" ht="13.5" customHeight="1" x14ac:dyDescent="0.25">
      <c r="B21" s="25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96" t="s">
        <v>555</v>
      </c>
      <c r="O21" s="276"/>
      <c r="Q21" s="256"/>
      <c r="R21" s="30"/>
    </row>
    <row r="22" spans="1:18" ht="13.5" customHeight="1" x14ac:dyDescent="0.25">
      <c r="A22" s="86" t="s">
        <v>111</v>
      </c>
      <c r="B22" s="499" t="s">
        <v>624</v>
      </c>
      <c r="C22" s="256"/>
      <c r="D22" s="256"/>
      <c r="E22" s="256"/>
      <c r="F22" s="256"/>
      <c r="G22" s="256"/>
      <c r="H22" s="256"/>
      <c r="I22" s="256"/>
      <c r="J22" s="256"/>
      <c r="K22" s="256"/>
      <c r="L22" s="496" t="s">
        <v>554</v>
      </c>
      <c r="M22" s="276"/>
      <c r="N22" s="496"/>
      <c r="O22" s="276"/>
      <c r="P22" s="496" t="s">
        <v>490</v>
      </c>
      <c r="Q22" s="256"/>
      <c r="R22" s="30"/>
    </row>
    <row r="23" spans="1:18" ht="13.5" customHeight="1" x14ac:dyDescent="0.25">
      <c r="B23" s="499"/>
      <c r="C23" s="256"/>
      <c r="D23" s="259" t="s">
        <v>55</v>
      </c>
      <c r="E23" s="259"/>
      <c r="F23" s="261" t="s">
        <v>56</v>
      </c>
      <c r="G23" s="282"/>
      <c r="H23" s="267" t="s">
        <v>57</v>
      </c>
      <c r="I23" s="267"/>
      <c r="J23" s="259" t="s">
        <v>58</v>
      </c>
      <c r="K23" s="267"/>
      <c r="L23" s="497"/>
      <c r="M23" s="276"/>
      <c r="N23" s="497"/>
      <c r="O23" s="276"/>
      <c r="P23" s="497"/>
      <c r="Q23" s="256"/>
      <c r="R23" s="30"/>
    </row>
    <row r="24" spans="1:18" ht="13.5" customHeight="1" x14ac:dyDescent="0.25">
      <c r="B24" s="499"/>
      <c r="C24" s="256"/>
      <c r="D24" s="164" t="s">
        <v>61</v>
      </c>
      <c r="E24" s="87"/>
      <c r="F24" s="231"/>
      <c r="G24" s="31"/>
      <c r="H24" s="231"/>
      <c r="I24" s="31"/>
      <c r="J24" s="170">
        <f>F24+H24</f>
        <v>0</v>
      </c>
      <c r="K24" s="31"/>
      <c r="L24" s="231"/>
      <c r="M24" s="31"/>
      <c r="N24" s="231"/>
      <c r="O24" s="98"/>
      <c r="P24" s="233"/>
      <c r="Q24" s="256"/>
      <c r="R24" s="30"/>
    </row>
    <row r="25" spans="1:18" ht="13.5" customHeight="1" x14ac:dyDescent="0.25">
      <c r="B25" s="499"/>
      <c r="C25" s="256"/>
      <c r="D25" s="164" t="s">
        <v>62</v>
      </c>
      <c r="E25" s="87"/>
      <c r="F25" s="231"/>
      <c r="G25" s="31"/>
      <c r="H25" s="231"/>
      <c r="I25" s="31"/>
      <c r="J25" s="170">
        <f>F25+H25</f>
        <v>0</v>
      </c>
      <c r="K25" s="31"/>
      <c r="L25" s="231"/>
      <c r="M25" s="31"/>
      <c r="N25" s="231"/>
      <c r="O25" s="98"/>
      <c r="P25" s="231"/>
      <c r="Q25" s="256"/>
      <c r="R25" s="30"/>
    </row>
    <row r="26" spans="1:18" ht="13.5" customHeight="1" x14ac:dyDescent="0.25">
      <c r="B26" s="499"/>
      <c r="C26" s="256"/>
      <c r="D26" s="164" t="s">
        <v>63</v>
      </c>
      <c r="E26" s="87"/>
      <c r="F26" s="232"/>
      <c r="G26" s="99"/>
      <c r="H26" s="231"/>
      <c r="I26" s="171"/>
      <c r="J26" s="170">
        <f>F26+H26</f>
        <v>0</v>
      </c>
      <c r="K26" s="171"/>
      <c r="L26" s="231"/>
      <c r="M26" s="31"/>
      <c r="N26" s="232"/>
      <c r="O26" s="100"/>
      <c r="P26" s="231"/>
      <c r="Q26" s="256"/>
      <c r="R26" s="30"/>
    </row>
    <row r="27" spans="1:18" ht="13.5" customHeight="1" x14ac:dyDescent="0.25">
      <c r="B27" s="499"/>
      <c r="C27" s="256"/>
      <c r="D27" s="164" t="s">
        <v>64</v>
      </c>
      <c r="F27" s="200"/>
      <c r="G27" s="31"/>
      <c r="H27" s="170"/>
      <c r="I27" s="99"/>
      <c r="J27" s="170"/>
      <c r="K27" s="31"/>
      <c r="L27" s="169"/>
      <c r="M27" s="98"/>
      <c r="N27" s="200"/>
      <c r="O27" s="32"/>
      <c r="P27" s="169"/>
      <c r="Q27" s="256"/>
      <c r="R27" s="30"/>
    </row>
    <row r="28" spans="1:18" ht="13.5" customHeight="1" x14ac:dyDescent="0.3">
      <c r="B28" s="256"/>
      <c r="C28" s="256"/>
      <c r="D28" s="90" t="s">
        <v>58</v>
      </c>
      <c r="F28" s="170">
        <f>SUM(F24:F26)</f>
        <v>0</v>
      </c>
      <c r="G28" s="31"/>
      <c r="H28" s="201">
        <f>SUM(H24:H26)</f>
        <v>0</v>
      </c>
      <c r="I28" s="99"/>
      <c r="J28" s="170">
        <f>F28+H28</f>
        <v>0</v>
      </c>
      <c r="K28" s="31"/>
      <c r="L28" s="170">
        <f>SUM(L24:L26)</f>
        <v>0</v>
      </c>
      <c r="M28" s="98"/>
      <c r="N28" s="263">
        <f>SUM(N24:N26)</f>
        <v>0</v>
      </c>
      <c r="O28" s="32"/>
      <c r="P28" s="263">
        <f>SUM(P24:P26)</f>
        <v>0</v>
      </c>
      <c r="Q28" s="256"/>
      <c r="R28" s="30"/>
    </row>
    <row r="29" spans="1:18" ht="13.5" customHeight="1" x14ac:dyDescent="0.25">
      <c r="B29" s="256"/>
      <c r="C29" s="256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56"/>
      <c r="R29" s="30"/>
    </row>
    <row r="30" spans="1:18" ht="13.5" customHeight="1" x14ac:dyDescent="0.25">
      <c r="B30" s="256"/>
      <c r="C30" s="25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56"/>
      <c r="R30" s="30"/>
    </row>
    <row r="31" spans="1:18" ht="13.5" customHeight="1" x14ac:dyDescent="0.25">
      <c r="B31" s="256"/>
      <c r="C31" s="3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Q31" s="256"/>
      <c r="R31" s="30"/>
    </row>
    <row r="32" spans="1:18" ht="13.5" customHeight="1" x14ac:dyDescent="0.25">
      <c r="B32" s="256"/>
      <c r="C32" s="30"/>
      <c r="D32" s="21"/>
      <c r="E32" s="21"/>
      <c r="G32" s="21"/>
      <c r="H32" s="278" t="s">
        <v>52</v>
      </c>
      <c r="I32" s="21"/>
      <c r="J32" s="403">
        <f>cct</f>
        <v>0</v>
      </c>
      <c r="K32" s="403"/>
      <c r="L32" s="403"/>
      <c r="M32" s="21"/>
      <c r="N32" s="21"/>
      <c r="O32" s="253" t="s">
        <v>50</v>
      </c>
      <c r="P32" s="48" t="s">
        <v>637</v>
      </c>
      <c r="Q32" s="256"/>
      <c r="R32" s="30"/>
    </row>
    <row r="33" spans="2:18" ht="13.5" customHeight="1" x14ac:dyDescent="0.25">
      <c r="B33" s="256"/>
      <c r="C33" s="30"/>
      <c r="O33" s="256"/>
      <c r="P33" s="163">
        <v>15</v>
      </c>
      <c r="Q33" s="256"/>
      <c r="R33" s="30"/>
    </row>
    <row r="34" spans="2:18" ht="13.5" customHeight="1" x14ac:dyDescent="0.25">
      <c r="B34" s="256"/>
      <c r="C34" s="30"/>
      <c r="Q34" s="256"/>
      <c r="R34" s="30"/>
    </row>
    <row r="45" spans="2:18" ht="13.5" customHeight="1" x14ac:dyDescent="0.2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</row>
  </sheetData>
  <sheetProtection algorithmName="SHA-512" hashValue="rX1plQ5do+0PphQxgTEftz/vUG0ly4Xe6/dDW0afEDwnFzLWD6dUCaDN0EUjAre6jYquTXxx3kSkMqAocvnsLw==" saltValue="/aKMQ2UmYr8kbg1Uf1ZH0Q==" spinCount="100000" sheet="1" objects="1" scenarios="1" selectLockedCells="1"/>
  <mergeCells count="15">
    <mergeCell ref="J32:L32"/>
    <mergeCell ref="A1:B1"/>
    <mergeCell ref="A2:B2"/>
    <mergeCell ref="P22:P23"/>
    <mergeCell ref="N15:N17"/>
    <mergeCell ref="L16:L17"/>
    <mergeCell ref="P16:P17"/>
    <mergeCell ref="B15:B19"/>
    <mergeCell ref="B22:B27"/>
    <mergeCell ref="N21:N23"/>
    <mergeCell ref="L22:L23"/>
    <mergeCell ref="L6:L7"/>
    <mergeCell ref="N5:N7"/>
    <mergeCell ref="P6:P7"/>
    <mergeCell ref="B6:B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F47"/>
  <sheetViews>
    <sheetView showGridLines="0" topLeftCell="A7" zoomScaleNormal="100" workbookViewId="0">
      <selection activeCell="E10" sqref="E10:G10"/>
    </sheetView>
  </sheetViews>
  <sheetFormatPr baseColWidth="10" defaultColWidth="12.140625" defaultRowHeight="13.5" customHeight="1" x14ac:dyDescent="0.2"/>
  <cols>
    <col min="1" max="1" width="47" style="249" customWidth="1"/>
    <col min="2" max="2" width="2.5703125" style="249" customWidth="1"/>
    <col min="3" max="7" width="3.85546875" style="249" customWidth="1"/>
    <col min="8" max="8" width="2.7109375" style="249" customWidth="1"/>
    <col min="9" max="11" width="3.85546875" style="249" customWidth="1"/>
    <col min="12" max="12" width="2.7109375" style="249" customWidth="1"/>
    <col min="13" max="13" width="3.85546875" style="249" customWidth="1"/>
    <col min="14" max="14" width="2.7109375" style="249" customWidth="1"/>
    <col min="15" max="16" width="3.85546875" style="249" customWidth="1"/>
    <col min="17" max="17" width="2.7109375" style="249" customWidth="1"/>
    <col min="18" max="18" width="3.85546875" style="249" customWidth="1"/>
    <col min="19" max="19" width="4.7109375" style="249" customWidth="1"/>
    <col min="20" max="20" width="3" style="249" customWidth="1"/>
    <col min="21" max="22" width="3.85546875" style="249" customWidth="1"/>
    <col min="23" max="28" width="2.7109375" style="249" customWidth="1"/>
    <col min="29" max="29" width="3.85546875" style="249" customWidth="1"/>
    <col min="30" max="16384" width="12.140625" style="249"/>
  </cols>
  <sheetData>
    <row r="1" spans="1:31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18" customHeight="1" x14ac:dyDescent="0.3">
      <c r="A2" s="292" t="s">
        <v>32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32"/>
      <c r="R2" s="132"/>
      <c r="S2" s="132"/>
      <c r="T2" s="132"/>
      <c r="U2" s="132"/>
      <c r="V2" s="274"/>
      <c r="W2" s="274"/>
      <c r="X2" s="274"/>
      <c r="Y2" s="274"/>
      <c r="Z2" s="274"/>
      <c r="AA2" s="426" t="s">
        <v>33</v>
      </c>
      <c r="AB2" s="426"/>
      <c r="AC2" s="426"/>
      <c r="AD2" s="37"/>
      <c r="AE2" s="37"/>
    </row>
    <row r="3" spans="1:31" ht="18" customHeight="1" x14ac:dyDescent="0.3">
      <c r="A3" s="290" t="s">
        <v>34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132"/>
      <c r="R3" s="132"/>
      <c r="S3" s="132"/>
      <c r="T3" s="132"/>
      <c r="U3" s="421" t="s">
        <v>621</v>
      </c>
      <c r="V3" s="421"/>
      <c r="W3" s="421"/>
      <c r="X3" s="421"/>
      <c r="Y3" s="421"/>
      <c r="Z3" s="421"/>
      <c r="AA3" s="421"/>
      <c r="AB3" s="421"/>
      <c r="AC3" s="421"/>
      <c r="AD3" s="30"/>
      <c r="AE3" s="30"/>
    </row>
    <row r="4" spans="1:31" s="30" customFormat="1" ht="18" customHeight="1" x14ac:dyDescent="0.3">
      <c r="A4" s="101"/>
      <c r="Q4" s="5"/>
      <c r="R4" s="5"/>
      <c r="S4" s="5"/>
      <c r="T4" s="5"/>
      <c r="U4" s="102"/>
      <c r="V4" s="102"/>
      <c r="W4" s="102"/>
      <c r="X4" s="102"/>
      <c r="Y4" s="102"/>
      <c r="Z4" s="102"/>
      <c r="AA4" s="102"/>
      <c r="AB4" s="102"/>
      <c r="AC4" s="102"/>
    </row>
    <row r="5" spans="1:31" s="30" customFormat="1" ht="15" x14ac:dyDescent="0.25"/>
    <row r="6" spans="1:31" ht="15" x14ac:dyDescent="0.25">
      <c r="A6" s="291" t="s">
        <v>491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30"/>
      <c r="AE6" s="30"/>
    </row>
    <row r="7" spans="1:31" ht="9" customHeight="1" x14ac:dyDescent="0.25">
      <c r="A7" s="291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458"/>
      <c r="AA7" s="458"/>
      <c r="AB7" s="256"/>
      <c r="AC7" s="256"/>
      <c r="AD7" s="30"/>
      <c r="AE7" s="30"/>
    </row>
    <row r="8" spans="1:31" ht="15" x14ac:dyDescent="0.25">
      <c r="A8" s="291" t="s">
        <v>625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66"/>
      <c r="T8" s="256"/>
      <c r="U8" s="256"/>
      <c r="V8" s="256"/>
      <c r="W8" s="256"/>
      <c r="X8" s="256"/>
      <c r="Y8" s="256"/>
      <c r="Z8" s="458"/>
      <c r="AA8" s="458"/>
      <c r="AB8" s="256"/>
      <c r="AC8" s="256"/>
      <c r="AD8" s="30"/>
      <c r="AE8" s="30"/>
    </row>
    <row r="9" spans="1:31" ht="15" x14ac:dyDescent="0.25">
      <c r="A9" s="256" t="s">
        <v>493</v>
      </c>
      <c r="B9" s="256"/>
      <c r="C9" s="256"/>
      <c r="D9" s="256"/>
      <c r="E9" s="424" t="s">
        <v>56</v>
      </c>
      <c r="F9" s="424"/>
      <c r="G9" s="424"/>
      <c r="H9" s="256"/>
      <c r="I9" s="424" t="s">
        <v>57</v>
      </c>
      <c r="J9" s="424"/>
      <c r="K9" s="424"/>
      <c r="L9" s="256"/>
      <c r="M9" s="417" t="s">
        <v>58</v>
      </c>
      <c r="N9" s="417"/>
      <c r="O9" s="417"/>
      <c r="P9" s="417"/>
      <c r="Q9" s="256"/>
      <c r="R9" s="511"/>
      <c r="S9" s="511"/>
      <c r="T9" s="511"/>
      <c r="U9" s="256"/>
      <c r="V9" s="256"/>
      <c r="W9" s="458"/>
      <c r="X9" s="458"/>
      <c r="Y9" s="458"/>
      <c r="Z9" s="458"/>
      <c r="AA9" s="458"/>
      <c r="AB9" s="256"/>
      <c r="AC9" s="256"/>
      <c r="AD9" s="30"/>
      <c r="AE9" s="30"/>
    </row>
    <row r="10" spans="1:31" ht="15.75" x14ac:dyDescent="0.3">
      <c r="A10" s="291" t="s">
        <v>492</v>
      </c>
      <c r="B10" s="256"/>
      <c r="C10" s="256"/>
      <c r="D10" s="258"/>
      <c r="E10" s="456"/>
      <c r="F10" s="449"/>
      <c r="G10" s="450"/>
      <c r="H10" s="116"/>
      <c r="I10" s="456"/>
      <c r="J10" s="449"/>
      <c r="K10" s="450"/>
      <c r="L10" s="116"/>
      <c r="M10" s="435">
        <f>E10+I10</f>
        <v>0</v>
      </c>
      <c r="N10" s="430"/>
      <c r="O10" s="430"/>
      <c r="P10" s="431"/>
      <c r="Q10" s="103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30"/>
      <c r="AE10" s="30"/>
    </row>
    <row r="11" spans="1:31" ht="5.25" customHeight="1" x14ac:dyDescent="0.3">
      <c r="A11" s="291"/>
      <c r="B11" s="256"/>
      <c r="C11" s="256"/>
      <c r="D11" s="122"/>
      <c r="F11" s="140"/>
      <c r="G11" s="140"/>
      <c r="H11" s="282"/>
      <c r="I11" s="140"/>
      <c r="J11" s="140"/>
      <c r="K11" s="140"/>
      <c r="L11" s="282"/>
      <c r="M11" s="285"/>
      <c r="N11" s="285"/>
      <c r="O11" s="285"/>
      <c r="P11" s="285"/>
      <c r="Q11" s="282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30"/>
      <c r="AE11" s="30"/>
    </row>
    <row r="12" spans="1:31" ht="24.75" customHeight="1" x14ac:dyDescent="0.25">
      <c r="A12" s="256"/>
      <c r="B12" s="256"/>
      <c r="C12" s="256"/>
      <c r="D12" s="256"/>
      <c r="E12" s="513" t="s">
        <v>592</v>
      </c>
      <c r="F12" s="513"/>
      <c r="G12" s="513"/>
      <c r="H12" s="514" t="s">
        <v>593</v>
      </c>
      <c r="I12" s="514"/>
      <c r="J12" s="514"/>
      <c r="K12" s="514"/>
      <c r="L12" s="514"/>
      <c r="M12" s="514"/>
      <c r="N12" s="514"/>
      <c r="O12" s="514"/>
      <c r="P12" s="514"/>
      <c r="Q12" s="166"/>
      <c r="R12" s="515" t="s">
        <v>594</v>
      </c>
      <c r="S12" s="516"/>
      <c r="T12" s="282"/>
      <c r="U12" s="256"/>
      <c r="V12" s="256"/>
      <c r="W12" s="256"/>
      <c r="X12" s="256"/>
      <c r="Y12" s="256"/>
      <c r="Z12" s="256"/>
      <c r="AA12" s="256"/>
      <c r="AB12" s="256"/>
      <c r="AC12" s="256"/>
      <c r="AD12" s="30"/>
      <c r="AE12" s="30"/>
    </row>
    <row r="13" spans="1:31" ht="6.75" customHeight="1" x14ac:dyDescent="0.25">
      <c r="A13" s="291"/>
      <c r="B13" s="256"/>
      <c r="C13" s="256"/>
      <c r="D13" s="256"/>
      <c r="E13" s="267"/>
      <c r="F13" s="282"/>
      <c r="G13" s="267"/>
      <c r="H13" s="267"/>
      <c r="I13" s="267"/>
      <c r="J13" s="267"/>
      <c r="K13" s="267"/>
      <c r="L13" s="267"/>
      <c r="M13" s="166"/>
      <c r="N13" s="166"/>
      <c r="O13" s="166"/>
      <c r="P13" s="166"/>
      <c r="Q13" s="166"/>
      <c r="R13" s="267"/>
      <c r="S13" s="267"/>
      <c r="T13" s="267"/>
      <c r="U13" s="256"/>
      <c r="V13" s="256"/>
      <c r="W13" s="256"/>
      <c r="X13" s="256"/>
      <c r="Y13" s="256"/>
      <c r="Z13" s="256"/>
      <c r="AA13" s="256"/>
      <c r="AB13" s="256"/>
      <c r="AC13" s="256"/>
      <c r="AD13" s="30"/>
      <c r="AE13" s="30"/>
    </row>
    <row r="14" spans="1:31" ht="15" customHeight="1" x14ac:dyDescent="0.25">
      <c r="A14" s="256"/>
      <c r="B14" s="256"/>
      <c r="C14" s="256"/>
      <c r="D14" s="256"/>
      <c r="E14" s="517"/>
      <c r="F14" s="518"/>
      <c r="G14" s="122"/>
      <c r="H14" s="500"/>
      <c r="I14" s="500"/>
      <c r="J14" s="500"/>
      <c r="K14" s="500"/>
      <c r="L14" s="500"/>
      <c r="M14" s="500"/>
      <c r="N14" s="500"/>
      <c r="O14" s="500"/>
      <c r="P14" s="500"/>
      <c r="Q14" s="166"/>
      <c r="R14" s="461"/>
      <c r="S14" s="463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30"/>
      <c r="AE14" s="30"/>
    </row>
    <row r="15" spans="1:31" ht="15" x14ac:dyDescent="0.25">
      <c r="A15" s="291"/>
      <c r="B15" s="256"/>
      <c r="C15" s="256"/>
      <c r="D15" s="256"/>
      <c r="E15" s="282"/>
      <c r="F15" s="282"/>
      <c r="G15" s="282"/>
      <c r="H15" s="267"/>
      <c r="I15" s="282"/>
      <c r="J15" s="282"/>
      <c r="K15" s="282"/>
      <c r="L15" s="267"/>
      <c r="M15" s="166"/>
      <c r="N15" s="166"/>
      <c r="O15" s="166"/>
      <c r="P15" s="166"/>
      <c r="Q15" s="16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30"/>
      <c r="AE15" s="30"/>
    </row>
    <row r="16" spans="1:31" ht="15" x14ac:dyDescent="0.25">
      <c r="A16" s="256"/>
      <c r="B16" s="256"/>
      <c r="C16" s="256"/>
      <c r="D16" s="256"/>
      <c r="E16" s="517"/>
      <c r="F16" s="518"/>
      <c r="G16" s="122"/>
      <c r="H16" s="500"/>
      <c r="I16" s="500"/>
      <c r="J16" s="500"/>
      <c r="K16" s="500"/>
      <c r="L16" s="500"/>
      <c r="M16" s="500"/>
      <c r="N16" s="500"/>
      <c r="O16" s="500"/>
      <c r="P16" s="500"/>
      <c r="Q16" s="166"/>
      <c r="R16" s="461"/>
      <c r="S16" s="463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30"/>
      <c r="AE16" s="30"/>
    </row>
    <row r="17" spans="1:31" ht="15" x14ac:dyDescent="0.25">
      <c r="A17" s="256"/>
      <c r="B17" s="256"/>
      <c r="C17" s="256"/>
      <c r="D17" s="256"/>
      <c r="E17" s="256"/>
      <c r="F17" s="256"/>
      <c r="H17" s="256"/>
      <c r="I17" s="256"/>
      <c r="J17" s="256"/>
      <c r="K17" s="256"/>
      <c r="L17" s="256"/>
      <c r="M17" s="166"/>
      <c r="N17" s="166"/>
      <c r="O17" s="166"/>
      <c r="P17" s="166"/>
      <c r="Q17" s="16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30"/>
      <c r="AE17" s="30"/>
    </row>
    <row r="18" spans="1:31" ht="15" x14ac:dyDescent="0.25">
      <c r="A18" s="256"/>
      <c r="B18" s="256"/>
      <c r="C18" s="256"/>
      <c r="D18" s="256"/>
      <c r="E18" s="517"/>
      <c r="F18" s="518"/>
      <c r="G18" s="256"/>
      <c r="H18" s="500"/>
      <c r="I18" s="500"/>
      <c r="J18" s="500"/>
      <c r="K18" s="500"/>
      <c r="L18" s="500"/>
      <c r="M18" s="500"/>
      <c r="N18" s="500"/>
      <c r="O18" s="500"/>
      <c r="P18" s="500"/>
      <c r="Q18" s="256"/>
      <c r="R18" s="461"/>
      <c r="S18" s="463"/>
      <c r="T18" s="104"/>
      <c r="U18" s="256"/>
      <c r="V18" s="256"/>
      <c r="W18" s="256"/>
      <c r="X18" s="256"/>
      <c r="Y18" s="256"/>
      <c r="Z18" s="458"/>
      <c r="AA18" s="458"/>
      <c r="AB18" s="256"/>
      <c r="AC18" s="256"/>
      <c r="AD18" s="30"/>
      <c r="AE18" s="30"/>
    </row>
    <row r="19" spans="1:31" ht="39" x14ac:dyDescent="0.25">
      <c r="A19" s="105" t="s">
        <v>494</v>
      </c>
      <c r="B19" s="279"/>
      <c r="C19" s="279"/>
      <c r="D19" s="501" t="s">
        <v>424</v>
      </c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279"/>
      <c r="P19" s="256"/>
      <c r="Q19" s="458" t="s">
        <v>56</v>
      </c>
      <c r="R19" s="458"/>
      <c r="S19" s="458"/>
      <c r="T19" s="267"/>
      <c r="U19" s="458" t="s">
        <v>57</v>
      </c>
      <c r="V19" s="458"/>
      <c r="W19" s="458"/>
      <c r="X19" s="267"/>
      <c r="Y19" s="416" t="s">
        <v>58</v>
      </c>
      <c r="Z19" s="416"/>
      <c r="AA19" s="416"/>
      <c r="AB19" s="416"/>
      <c r="AC19" s="256"/>
      <c r="AD19" s="30"/>
      <c r="AE19" s="30"/>
    </row>
    <row r="20" spans="1:31" ht="15" x14ac:dyDescent="0.25">
      <c r="A20" s="105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56"/>
      <c r="Q20" s="46"/>
      <c r="R20" s="46"/>
      <c r="S20" s="46"/>
      <c r="T20" s="256"/>
      <c r="U20" s="46"/>
      <c r="V20" s="46"/>
      <c r="W20" s="46"/>
      <c r="X20" s="256"/>
      <c r="Y20" s="46"/>
      <c r="Z20" s="46"/>
      <c r="AA20" s="46"/>
      <c r="AB20" s="46"/>
      <c r="AC20" s="256"/>
      <c r="AD20" s="30"/>
      <c r="AE20" s="30"/>
    </row>
    <row r="21" spans="1:31" ht="15.75" customHeight="1" x14ac:dyDescent="0.3">
      <c r="A21" s="279"/>
      <c r="B21" s="279"/>
      <c r="C21" s="279"/>
      <c r="D21" s="505" t="s">
        <v>67</v>
      </c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279"/>
      <c r="P21" s="258"/>
      <c r="Q21" s="456"/>
      <c r="R21" s="449"/>
      <c r="S21" s="450"/>
      <c r="T21" s="116"/>
      <c r="U21" s="456"/>
      <c r="V21" s="449"/>
      <c r="W21" s="450"/>
      <c r="X21" s="116"/>
      <c r="Y21" s="435">
        <f>Q21+U21</f>
        <v>0</v>
      </c>
      <c r="Z21" s="430"/>
      <c r="AA21" s="430"/>
      <c r="AB21" s="431"/>
      <c r="AC21" s="103"/>
      <c r="AD21" s="30"/>
      <c r="AE21" s="30"/>
    </row>
    <row r="22" spans="1:31" ht="5.25" customHeight="1" x14ac:dyDescent="0.25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56"/>
      <c r="Q22" s="106"/>
      <c r="R22" s="106"/>
      <c r="S22" s="106"/>
      <c r="T22" s="267"/>
      <c r="U22" s="106"/>
      <c r="V22" s="106"/>
      <c r="W22" s="106"/>
      <c r="X22" s="267"/>
      <c r="Y22" s="43"/>
      <c r="Z22" s="43"/>
      <c r="AA22" s="43"/>
      <c r="AB22" s="43"/>
      <c r="AC22" s="267"/>
      <c r="AD22" s="30"/>
      <c r="AE22" s="30"/>
    </row>
    <row r="23" spans="1:31" ht="15.75" customHeight="1" x14ac:dyDescent="0.3">
      <c r="A23" s="279"/>
      <c r="B23" s="279"/>
      <c r="C23" s="279"/>
      <c r="D23" s="505" t="s">
        <v>425</v>
      </c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6"/>
      <c r="Q23" s="456"/>
      <c r="R23" s="449"/>
      <c r="S23" s="450"/>
      <c r="T23" s="116"/>
      <c r="U23" s="456"/>
      <c r="V23" s="449"/>
      <c r="W23" s="450"/>
      <c r="X23" s="116"/>
      <c r="Y23" s="435">
        <f>Q23+U23</f>
        <v>0</v>
      </c>
      <c r="Z23" s="430"/>
      <c r="AA23" s="430"/>
      <c r="AB23" s="431"/>
      <c r="AC23" s="103"/>
      <c r="AD23" s="30"/>
      <c r="AE23" s="30"/>
    </row>
    <row r="24" spans="1:31" ht="5.25" customHeight="1" x14ac:dyDescent="0.25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56"/>
      <c r="Q24" s="106"/>
      <c r="R24" s="106"/>
      <c r="S24" s="106"/>
      <c r="T24" s="267"/>
      <c r="U24" s="106"/>
      <c r="V24" s="106"/>
      <c r="W24" s="106"/>
      <c r="X24" s="267"/>
      <c r="Y24" s="43"/>
      <c r="Z24" s="43"/>
      <c r="AA24" s="43"/>
      <c r="AB24" s="43"/>
      <c r="AC24" s="267"/>
      <c r="AD24" s="30"/>
      <c r="AE24" s="30"/>
    </row>
    <row r="25" spans="1:31" ht="15.75" customHeight="1" x14ac:dyDescent="0.3">
      <c r="A25" s="508"/>
      <c r="B25" s="508"/>
      <c r="C25" s="508"/>
      <c r="D25" s="505" t="s">
        <v>426</v>
      </c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6"/>
      <c r="Q25" s="456"/>
      <c r="R25" s="449"/>
      <c r="S25" s="450"/>
      <c r="T25" s="116"/>
      <c r="U25" s="456"/>
      <c r="V25" s="449"/>
      <c r="W25" s="450"/>
      <c r="X25" s="116"/>
      <c r="Y25" s="435">
        <f>Q25+U25</f>
        <v>0</v>
      </c>
      <c r="Z25" s="430"/>
      <c r="AA25" s="430"/>
      <c r="AB25" s="431"/>
      <c r="AC25" s="103"/>
      <c r="AD25" s="30"/>
      <c r="AE25" s="30"/>
    </row>
    <row r="26" spans="1:31" ht="6.75" customHeight="1" x14ac:dyDescent="0.25">
      <c r="A26" s="279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56"/>
      <c r="Q26" s="106"/>
      <c r="R26" s="106"/>
      <c r="S26" s="106"/>
      <c r="T26" s="267"/>
      <c r="U26" s="106"/>
      <c r="V26" s="106"/>
      <c r="W26" s="106"/>
      <c r="X26" s="267"/>
      <c r="Y26" s="43"/>
      <c r="Z26" s="43"/>
      <c r="AA26" s="43"/>
      <c r="AB26" s="43"/>
      <c r="AC26" s="267"/>
      <c r="AD26" s="30"/>
      <c r="AE26" s="30"/>
    </row>
    <row r="27" spans="1:31" ht="15.75" customHeight="1" x14ac:dyDescent="0.3">
      <c r="A27" s="508"/>
      <c r="B27" s="508"/>
      <c r="C27" s="508"/>
      <c r="D27" s="510" t="s">
        <v>427</v>
      </c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06"/>
      <c r="Q27" s="456"/>
      <c r="R27" s="449"/>
      <c r="S27" s="450"/>
      <c r="T27" s="116"/>
      <c r="U27" s="456"/>
      <c r="V27" s="449"/>
      <c r="W27" s="450"/>
      <c r="X27" s="116"/>
      <c r="Y27" s="435">
        <f>Q27+U27</f>
        <v>0</v>
      </c>
      <c r="Z27" s="430"/>
      <c r="AA27" s="430"/>
      <c r="AB27" s="431"/>
      <c r="AC27" s="103"/>
      <c r="AD27" s="30"/>
      <c r="AE27" s="30"/>
    </row>
    <row r="28" spans="1:31" ht="5.25" customHeight="1" x14ac:dyDescent="0.25">
      <c r="A28" s="279"/>
      <c r="B28" s="279"/>
      <c r="C28" s="279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6"/>
      <c r="R28" s="106"/>
      <c r="S28" s="106"/>
      <c r="T28" s="267"/>
      <c r="U28" s="106"/>
      <c r="V28" s="106"/>
      <c r="W28" s="106"/>
      <c r="X28" s="267"/>
      <c r="Y28" s="43"/>
      <c r="Z28" s="43"/>
      <c r="AA28" s="43"/>
      <c r="AB28" s="43"/>
      <c r="AC28" s="267"/>
      <c r="AD28" s="30"/>
      <c r="AE28" s="30"/>
    </row>
    <row r="29" spans="1:31" ht="15.75" customHeight="1" x14ac:dyDescent="0.3">
      <c r="A29" s="508"/>
      <c r="B29" s="508"/>
      <c r="C29" s="508"/>
      <c r="D29" s="505" t="s">
        <v>428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258"/>
      <c r="Q29" s="456"/>
      <c r="R29" s="449"/>
      <c r="S29" s="450"/>
      <c r="T29" s="116"/>
      <c r="U29" s="456"/>
      <c r="V29" s="449"/>
      <c r="W29" s="450"/>
      <c r="X29" s="116"/>
      <c r="Y29" s="435">
        <f>Q29+U29</f>
        <v>0</v>
      </c>
      <c r="Z29" s="430"/>
      <c r="AA29" s="430"/>
      <c r="AB29" s="431"/>
      <c r="AC29" s="103"/>
      <c r="AD29" s="30"/>
      <c r="AE29" s="30"/>
    </row>
    <row r="30" spans="1:31" ht="5.25" customHeight="1" x14ac:dyDescent="0.25">
      <c r="A30" s="279"/>
      <c r="B30" s="279"/>
      <c r="C30" s="279"/>
      <c r="D30" s="279"/>
      <c r="E30" s="279"/>
      <c r="F30" s="509"/>
      <c r="G30" s="509"/>
      <c r="H30" s="509"/>
      <c r="I30" s="509"/>
      <c r="J30" s="509"/>
      <c r="K30" s="509"/>
      <c r="L30" s="509"/>
      <c r="M30" s="509"/>
      <c r="N30" s="509"/>
      <c r="O30" s="279"/>
      <c r="P30" s="256"/>
      <c r="Q30" s="106"/>
      <c r="R30" s="106"/>
      <c r="S30" s="106"/>
      <c r="T30" s="267"/>
      <c r="U30" s="106"/>
      <c r="V30" s="106"/>
      <c r="W30" s="106"/>
      <c r="X30" s="267"/>
      <c r="Y30" s="43"/>
      <c r="Z30" s="43"/>
      <c r="AA30" s="43"/>
      <c r="AB30" s="43"/>
      <c r="AC30" s="267"/>
      <c r="AD30" s="30"/>
      <c r="AE30" s="30"/>
    </row>
    <row r="31" spans="1:31" ht="15.75" customHeight="1" x14ac:dyDescent="0.3">
      <c r="A31" s="279"/>
      <c r="B31" s="279"/>
      <c r="C31" s="279"/>
      <c r="D31" s="505" t="s">
        <v>429</v>
      </c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258"/>
      <c r="Q31" s="456"/>
      <c r="R31" s="449"/>
      <c r="S31" s="450"/>
      <c r="T31" s="116"/>
      <c r="U31" s="456"/>
      <c r="V31" s="449"/>
      <c r="W31" s="450"/>
      <c r="X31" s="116"/>
      <c r="Y31" s="435">
        <f>Q31+U31</f>
        <v>0</v>
      </c>
      <c r="Z31" s="430"/>
      <c r="AA31" s="430"/>
      <c r="AB31" s="431"/>
      <c r="AC31" s="103"/>
      <c r="AD31" s="30"/>
      <c r="AE31" s="30"/>
    </row>
    <row r="32" spans="1:31" ht="5.25" customHeight="1" x14ac:dyDescent="0.25">
      <c r="A32" s="279"/>
      <c r="B32" s="279"/>
      <c r="C32" s="279"/>
      <c r="D32" s="279"/>
      <c r="E32" s="279"/>
      <c r="F32" s="279"/>
      <c r="G32" s="279"/>
      <c r="H32" s="279"/>
      <c r="I32" s="108"/>
      <c r="J32" s="279"/>
      <c r="K32" s="279"/>
      <c r="L32" s="279"/>
      <c r="M32" s="279"/>
      <c r="N32" s="279"/>
      <c r="O32" s="279"/>
      <c r="P32" s="256"/>
      <c r="Q32" s="106"/>
      <c r="R32" s="106"/>
      <c r="S32" s="106"/>
      <c r="T32" s="267"/>
      <c r="U32" s="106"/>
      <c r="V32" s="106"/>
      <c r="W32" s="106"/>
      <c r="X32" s="267"/>
      <c r="Y32" s="43"/>
      <c r="Z32" s="43"/>
      <c r="AA32" s="43"/>
      <c r="AB32" s="43"/>
      <c r="AC32" s="267"/>
      <c r="AD32" s="30"/>
      <c r="AE32" s="30"/>
    </row>
    <row r="33" spans="1:32" ht="15.75" customHeight="1" x14ac:dyDescent="0.3">
      <c r="A33" s="508"/>
      <c r="B33" s="508"/>
      <c r="C33" s="508"/>
      <c r="D33" s="505" t="s">
        <v>430</v>
      </c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6"/>
      <c r="Q33" s="456"/>
      <c r="R33" s="449"/>
      <c r="S33" s="450"/>
      <c r="T33" s="116"/>
      <c r="U33" s="456"/>
      <c r="V33" s="449"/>
      <c r="W33" s="450"/>
      <c r="X33" s="116"/>
      <c r="Y33" s="435">
        <f>Q33+U33</f>
        <v>0</v>
      </c>
      <c r="Z33" s="430"/>
      <c r="AA33" s="430"/>
      <c r="AB33" s="431"/>
      <c r="AC33" s="103"/>
      <c r="AD33" s="30"/>
      <c r="AE33" s="30"/>
    </row>
    <row r="34" spans="1:32" ht="5.25" customHeight="1" x14ac:dyDescent="0.25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56"/>
      <c r="Q34" s="106"/>
      <c r="R34" s="106"/>
      <c r="S34" s="106"/>
      <c r="T34" s="267"/>
      <c r="U34" s="106"/>
      <c r="V34" s="106"/>
      <c r="W34" s="106"/>
      <c r="X34" s="267"/>
      <c r="Y34" s="43"/>
      <c r="Z34" s="43"/>
      <c r="AA34" s="43"/>
      <c r="AB34" s="43"/>
      <c r="AC34" s="267"/>
      <c r="AD34" s="30"/>
      <c r="AE34" s="30"/>
    </row>
    <row r="35" spans="1:32" ht="15" customHeight="1" x14ac:dyDescent="0.3">
      <c r="A35" s="279"/>
      <c r="B35" s="279"/>
      <c r="C35" s="279"/>
      <c r="D35" s="505" t="s">
        <v>431</v>
      </c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6"/>
      <c r="Q35" s="456"/>
      <c r="R35" s="449"/>
      <c r="S35" s="450"/>
      <c r="T35" s="116"/>
      <c r="U35" s="456"/>
      <c r="V35" s="449"/>
      <c r="W35" s="450"/>
      <c r="X35" s="116"/>
      <c r="Y35" s="435">
        <f>Q35+U35</f>
        <v>0</v>
      </c>
      <c r="Z35" s="430"/>
      <c r="AA35" s="430"/>
      <c r="AB35" s="431"/>
      <c r="AC35" s="103"/>
      <c r="AD35" s="30"/>
      <c r="AE35" s="30"/>
    </row>
    <row r="36" spans="1:32" ht="5.25" customHeight="1" x14ac:dyDescent="0.25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56"/>
      <c r="Q36" s="106"/>
      <c r="R36" s="106"/>
      <c r="S36" s="106"/>
      <c r="T36" s="267"/>
      <c r="U36" s="106"/>
      <c r="V36" s="106"/>
      <c r="W36" s="106"/>
      <c r="X36" s="267"/>
      <c r="Y36" s="43"/>
      <c r="Z36" s="43"/>
      <c r="AA36" s="43"/>
      <c r="AB36" s="43"/>
      <c r="AC36" s="267"/>
      <c r="AD36" s="30"/>
      <c r="AE36" s="30"/>
    </row>
    <row r="37" spans="1:32" ht="15" customHeight="1" x14ac:dyDescent="0.3">
      <c r="A37" s="279"/>
      <c r="B37" s="279"/>
      <c r="C37" s="279"/>
      <c r="D37" s="507" t="s">
        <v>58</v>
      </c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258"/>
      <c r="Q37" s="435">
        <f>Q21+Q23+Q25+Q27+Q29+Q31+Q33+Q35</f>
        <v>0</v>
      </c>
      <c r="R37" s="430"/>
      <c r="S37" s="431"/>
      <c r="T37" s="44"/>
      <c r="U37" s="435">
        <f>U21+U23+U25+U27+U29+U31+U33+U35</f>
        <v>0</v>
      </c>
      <c r="V37" s="430"/>
      <c r="W37" s="431"/>
      <c r="X37" s="116"/>
      <c r="Y37" s="435">
        <f>Y21+Y23+Y25+Y27+Y29+Y31+Y33+Y35</f>
        <v>0</v>
      </c>
      <c r="Z37" s="430"/>
      <c r="AA37" s="430"/>
      <c r="AB37" s="431"/>
      <c r="AC37" s="103"/>
      <c r="AD37" s="30"/>
      <c r="AE37" s="30"/>
    </row>
    <row r="38" spans="1:32" ht="15" customHeight="1" x14ac:dyDescent="0.2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104"/>
      <c r="Q38" s="221"/>
      <c r="R38" s="221"/>
      <c r="S38" s="221"/>
      <c r="T38" s="267"/>
      <c r="U38" s="221"/>
      <c r="V38" s="221"/>
      <c r="W38" s="221"/>
      <c r="X38" s="267"/>
      <c r="Y38" s="502"/>
      <c r="Z38" s="502"/>
      <c r="AA38" s="502"/>
      <c r="AB38" s="502"/>
      <c r="AC38" s="502"/>
      <c r="AD38" s="502"/>
      <c r="AE38" s="502"/>
      <c r="AF38" s="502"/>
    </row>
    <row r="39" spans="1:32" ht="15" customHeight="1" x14ac:dyDescent="0.2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104"/>
      <c r="Q39" s="222"/>
      <c r="R39" s="222"/>
      <c r="S39" s="222"/>
      <c r="T39" s="267"/>
      <c r="U39" s="222"/>
      <c r="V39" s="222"/>
      <c r="W39" s="222"/>
      <c r="X39" s="267"/>
      <c r="Y39" s="502"/>
      <c r="Z39" s="502"/>
      <c r="AA39" s="502"/>
      <c r="AB39" s="502"/>
      <c r="AC39" s="502"/>
      <c r="AD39" s="502"/>
      <c r="AE39" s="502"/>
      <c r="AF39" s="502"/>
    </row>
    <row r="40" spans="1:32" ht="15" x14ac:dyDescent="0.25">
      <c r="A40" s="256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104"/>
      <c r="Q40" s="222"/>
      <c r="R40" s="222"/>
      <c r="S40" s="222"/>
      <c r="T40" s="267"/>
      <c r="U40" s="222"/>
      <c r="V40" s="222"/>
      <c r="W40" s="222"/>
      <c r="X40" s="267"/>
      <c r="Y40" s="220"/>
      <c r="Z40" s="220"/>
      <c r="AA40" s="220"/>
      <c r="AB40" s="220"/>
      <c r="AC40" s="267"/>
      <c r="AD40" s="30"/>
      <c r="AE40" s="30"/>
    </row>
    <row r="41" spans="1:32" ht="15" x14ac:dyDescent="0.25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104"/>
      <c r="Q41" s="222"/>
      <c r="R41" s="222"/>
      <c r="S41" s="222"/>
      <c r="T41" s="267"/>
      <c r="U41" s="222"/>
      <c r="V41" s="222"/>
      <c r="W41" s="222"/>
      <c r="X41" s="267"/>
      <c r="Y41" s="220"/>
      <c r="Z41" s="220"/>
      <c r="AA41" s="220"/>
      <c r="AB41" s="220"/>
      <c r="AC41" s="267"/>
      <c r="AD41" s="30"/>
      <c r="AE41" s="30"/>
    </row>
    <row r="42" spans="1:32" ht="15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104"/>
      <c r="Q42" s="222"/>
      <c r="R42" s="222"/>
      <c r="S42" s="222"/>
      <c r="T42" s="267"/>
      <c r="U42" s="222"/>
      <c r="V42" s="222"/>
      <c r="W42" s="222"/>
      <c r="X42" s="267"/>
      <c r="Y42" s="220"/>
      <c r="Z42" s="220"/>
      <c r="AA42" s="220"/>
      <c r="AB42" s="220"/>
      <c r="AC42" s="267"/>
      <c r="AD42" s="30"/>
      <c r="AE42" s="30"/>
    </row>
    <row r="43" spans="1:32" ht="15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104"/>
      <c r="Q43" s="222"/>
      <c r="R43" s="222"/>
      <c r="S43" s="222"/>
      <c r="T43" s="267"/>
      <c r="U43" s="222"/>
      <c r="V43" s="222"/>
      <c r="W43" s="222"/>
      <c r="X43" s="267"/>
      <c r="Y43" s="220"/>
      <c r="Z43" s="220"/>
      <c r="AA43" s="220"/>
      <c r="AB43" s="220"/>
      <c r="AC43" s="267"/>
      <c r="AD43" s="30"/>
      <c r="AE43" s="30"/>
    </row>
    <row r="44" spans="1:32" ht="15.75" customHeight="1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3"/>
      <c r="L44" s="256"/>
      <c r="M44" s="256"/>
      <c r="N44" s="256"/>
      <c r="O44" s="256"/>
      <c r="P44" s="104"/>
      <c r="Q44" s="223"/>
      <c r="R44" s="223"/>
      <c r="S44" s="223"/>
      <c r="T44" s="256"/>
      <c r="U44" s="222"/>
      <c r="V44" s="222"/>
      <c r="W44" s="222"/>
      <c r="X44" s="256"/>
      <c r="Y44" s="220"/>
      <c r="Z44" s="220"/>
      <c r="AA44" s="220"/>
      <c r="AB44" s="220"/>
      <c r="AC44" s="256"/>
      <c r="AD44" s="30"/>
      <c r="AE44" s="30"/>
    </row>
    <row r="45" spans="1:32" ht="15" x14ac:dyDescent="0.25">
      <c r="A45" s="256"/>
      <c r="B45" s="256"/>
      <c r="C45" s="256"/>
      <c r="D45" s="172"/>
      <c r="E45" s="172"/>
      <c r="F45" s="172"/>
      <c r="G45" s="256"/>
      <c r="H45" s="256"/>
      <c r="I45" s="256"/>
      <c r="J45" s="256"/>
      <c r="K45" s="256"/>
      <c r="L45" s="256"/>
      <c r="M45" s="256"/>
      <c r="N45" s="256"/>
      <c r="O45" s="46"/>
      <c r="P45" s="109"/>
      <c r="Q45" s="224"/>
      <c r="R45" s="224"/>
      <c r="S45" s="224"/>
      <c r="T45" s="46"/>
      <c r="U45" s="224"/>
      <c r="V45" s="224"/>
      <c r="W45" s="224"/>
      <c r="X45" s="46"/>
      <c r="Y45" s="256"/>
      <c r="Z45" s="256"/>
      <c r="AA45" s="391" t="s">
        <v>50</v>
      </c>
      <c r="AB45" s="391"/>
      <c r="AC45" s="48" t="s">
        <v>552</v>
      </c>
      <c r="AD45" s="30"/>
      <c r="AE45" s="30"/>
    </row>
    <row r="46" spans="1:32" ht="15" customHeight="1" x14ac:dyDescent="0.25">
      <c r="A46" s="256"/>
      <c r="B46" s="256"/>
      <c r="C46" s="256"/>
      <c r="D46" s="503" t="s">
        <v>52</v>
      </c>
      <c r="E46" s="503"/>
      <c r="F46" s="503"/>
      <c r="G46" s="503"/>
      <c r="H46" s="503"/>
      <c r="I46" s="503"/>
      <c r="J46" s="503"/>
      <c r="K46" s="503"/>
      <c r="L46" s="503"/>
      <c r="M46" s="503"/>
      <c r="N46" s="504"/>
      <c r="O46" s="475">
        <f>cct</f>
        <v>0</v>
      </c>
      <c r="P46" s="433"/>
      <c r="Q46" s="433"/>
      <c r="R46" s="433"/>
      <c r="S46" s="433"/>
      <c r="T46" s="433"/>
      <c r="U46" s="433"/>
      <c r="V46" s="433"/>
      <c r="W46" s="433"/>
      <c r="X46" s="434"/>
      <c r="Y46" s="103"/>
      <c r="Z46" s="267"/>
      <c r="AA46" s="256"/>
      <c r="AB46" s="256"/>
      <c r="AC46" s="163">
        <v>15</v>
      </c>
      <c r="AD46" s="30"/>
      <c r="AE46" s="30"/>
    </row>
    <row r="47" spans="1:32" ht="13.5" customHeight="1" x14ac:dyDescent="0.2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</row>
  </sheetData>
  <sheetProtection algorithmName="SHA-512" hashValue="mzgQz9pTTscWDq9OtpJNDxBP8hbiAUqn3GKHDoil24gwH5vKnrtdMBMKLAK3XXlDpSbWaTG+OHBkdH8QyoHk5w==" saltValue="X5d40e0hlNWUaf3Qjywr0g==" spinCount="100000" sheet="1" objects="1" scenarios="1" selectLockedCells="1"/>
  <mergeCells count="76">
    <mergeCell ref="AA2:AC2"/>
    <mergeCell ref="U3:AC3"/>
    <mergeCell ref="Z7:AA7"/>
    <mergeCell ref="Z8:AA8"/>
    <mergeCell ref="Z9:AA9"/>
    <mergeCell ref="I10:K10"/>
    <mergeCell ref="Z18:AA18"/>
    <mergeCell ref="R10:AC10"/>
    <mergeCell ref="M10:P10"/>
    <mergeCell ref="E12:G12"/>
    <mergeCell ref="H12:P12"/>
    <mergeCell ref="E10:G10"/>
    <mergeCell ref="R12:S12"/>
    <mergeCell ref="R14:S14"/>
    <mergeCell ref="R16:S16"/>
    <mergeCell ref="R18:S18"/>
    <mergeCell ref="H14:P14"/>
    <mergeCell ref="H16:P16"/>
    <mergeCell ref="E14:F14"/>
    <mergeCell ref="E16:F16"/>
    <mergeCell ref="E18:F18"/>
    <mergeCell ref="E9:G9"/>
    <mergeCell ref="I9:K9"/>
    <mergeCell ref="M9:P9"/>
    <mergeCell ref="R9:T9"/>
    <mergeCell ref="W9:Y9"/>
    <mergeCell ref="Q19:S19"/>
    <mergeCell ref="U19:W19"/>
    <mergeCell ref="Y19:AB19"/>
    <mergeCell ref="U25:W25"/>
    <mergeCell ref="Y25:AB25"/>
    <mergeCell ref="U23:W23"/>
    <mergeCell ref="Y23:AB23"/>
    <mergeCell ref="U21:W21"/>
    <mergeCell ref="Y21:AB21"/>
    <mergeCell ref="A25:C25"/>
    <mergeCell ref="D21:N21"/>
    <mergeCell ref="D23:P23"/>
    <mergeCell ref="Q21:S21"/>
    <mergeCell ref="Q23:S23"/>
    <mergeCell ref="Q25:S25"/>
    <mergeCell ref="D25:P25"/>
    <mergeCell ref="D29:O29"/>
    <mergeCell ref="A29:C29"/>
    <mergeCell ref="Q27:S27"/>
    <mergeCell ref="U27:W27"/>
    <mergeCell ref="Y27:AB27"/>
    <mergeCell ref="D27:P27"/>
    <mergeCell ref="A27:C27"/>
    <mergeCell ref="Q29:S29"/>
    <mergeCell ref="A33:C33"/>
    <mergeCell ref="F30:N30"/>
    <mergeCell ref="Q31:S31"/>
    <mergeCell ref="U31:W31"/>
    <mergeCell ref="Y31:AB31"/>
    <mergeCell ref="D31:O31"/>
    <mergeCell ref="Q33:S33"/>
    <mergeCell ref="U33:W33"/>
    <mergeCell ref="Y33:AB33"/>
    <mergeCell ref="D33:P33"/>
    <mergeCell ref="H18:P18"/>
    <mergeCell ref="D19:N19"/>
    <mergeCell ref="AA45:AB45"/>
    <mergeCell ref="Y38:AF39"/>
    <mergeCell ref="D46:N46"/>
    <mergeCell ref="O46:X46"/>
    <mergeCell ref="Q35:S35"/>
    <mergeCell ref="U35:W35"/>
    <mergeCell ref="Y35:AB35"/>
    <mergeCell ref="Q37:S37"/>
    <mergeCell ref="U37:W37"/>
    <mergeCell ref="Y37:AB37"/>
    <mergeCell ref="D35:P35"/>
    <mergeCell ref="D37:O37"/>
    <mergeCell ref="U29:W29"/>
    <mergeCell ref="Y29:AB2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H38"/>
  <sheetViews>
    <sheetView showGridLines="0" topLeftCell="A16" zoomScaleNormal="100" workbookViewId="0">
      <selection activeCell="C16" sqref="C16:E16"/>
    </sheetView>
  </sheetViews>
  <sheetFormatPr baseColWidth="10" defaultColWidth="12.140625" defaultRowHeight="13.5" customHeight="1" x14ac:dyDescent="0.2"/>
  <cols>
    <col min="1" max="1" width="13.7109375" style="249" customWidth="1"/>
    <col min="2" max="2" width="2.5703125" style="249" customWidth="1"/>
    <col min="3" max="7" width="3.85546875" style="249" customWidth="1"/>
    <col min="8" max="8" width="2.7109375" style="249" customWidth="1"/>
    <col min="9" max="9" width="4" style="249" customWidth="1"/>
    <col min="10" max="10" width="2.42578125" style="249" customWidth="1"/>
    <col min="11" max="11" width="3.85546875" style="249" customWidth="1"/>
    <col min="12" max="12" width="2.7109375" style="249" customWidth="1"/>
    <col min="13" max="13" width="6.5703125" style="249" customWidth="1"/>
    <col min="14" max="14" width="2.7109375" style="249" customWidth="1"/>
    <col min="15" max="16" width="3.85546875" style="249" customWidth="1"/>
    <col min="17" max="17" width="2.7109375" style="249" customWidth="1"/>
    <col min="18" max="19" width="3.85546875" style="249" customWidth="1"/>
    <col min="20" max="20" width="3" style="249" customWidth="1"/>
    <col min="21" max="21" width="2.7109375" style="249" customWidth="1"/>
    <col min="22" max="22" width="0.140625" style="249" customWidth="1"/>
    <col min="23" max="23" width="1.5703125" style="249" customWidth="1"/>
    <col min="24" max="24" width="2.28515625" style="249" customWidth="1"/>
    <col min="25" max="25" width="2" style="249" customWidth="1"/>
    <col min="26" max="26" width="2.7109375" style="249" customWidth="1"/>
    <col min="27" max="27" width="20.140625" style="249" customWidth="1"/>
    <col min="28" max="28" width="9.85546875" style="249" customWidth="1"/>
    <col min="29" max="29" width="3.85546875" style="249" customWidth="1"/>
    <col min="30" max="30" width="2.7109375" style="249" customWidth="1"/>
    <col min="31" max="31" width="1.140625" style="249" customWidth="1"/>
    <col min="32" max="32" width="1.85546875" style="249" hidden="1" customWidth="1"/>
    <col min="33" max="33" width="10" style="249" customWidth="1"/>
    <col min="34" max="34" width="2.85546875" style="249" customWidth="1"/>
    <col min="35" max="16384" width="12.140625" style="249"/>
  </cols>
  <sheetData>
    <row r="1" spans="1:34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4" ht="18" customHeight="1" x14ac:dyDescent="0.3">
      <c r="A2" s="292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32"/>
      <c r="R2" s="132"/>
      <c r="S2" s="132"/>
      <c r="T2" s="132"/>
      <c r="U2" s="132"/>
      <c r="V2" s="274"/>
      <c r="W2" s="274"/>
      <c r="X2" s="274"/>
      <c r="Y2" s="274"/>
      <c r="Z2" s="274"/>
      <c r="AA2" s="426" t="s">
        <v>33</v>
      </c>
      <c r="AB2" s="426"/>
      <c r="AC2" s="426"/>
      <c r="AD2" s="37"/>
      <c r="AE2" s="37"/>
    </row>
    <row r="3" spans="1:34" ht="18" customHeight="1" x14ac:dyDescent="0.3">
      <c r="A3" s="290" t="s">
        <v>34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132"/>
      <c r="R3" s="132"/>
      <c r="S3" s="132"/>
      <c r="T3" s="132"/>
      <c r="U3" s="421" t="s">
        <v>621</v>
      </c>
      <c r="V3" s="421"/>
      <c r="W3" s="421"/>
      <c r="X3" s="421"/>
      <c r="Y3" s="421"/>
      <c r="Z3" s="421"/>
      <c r="AA3" s="421"/>
      <c r="AB3" s="421"/>
      <c r="AC3" s="421"/>
      <c r="AD3" s="30"/>
      <c r="AE3" s="30"/>
    </row>
    <row r="4" spans="1:34" s="30" customFormat="1" ht="18" customHeight="1" x14ac:dyDescent="0.3">
      <c r="A4" s="101"/>
      <c r="Q4" s="5"/>
      <c r="R4" s="5"/>
      <c r="S4" s="5"/>
      <c r="T4" s="5"/>
      <c r="U4" s="102"/>
      <c r="V4" s="102"/>
      <c r="W4" s="102"/>
      <c r="X4" s="102"/>
      <c r="Y4" s="102"/>
      <c r="Z4" s="102"/>
      <c r="AA4" s="102"/>
      <c r="AB4" s="102"/>
      <c r="AC4" s="102"/>
    </row>
    <row r="5" spans="1:34" s="30" customFormat="1" ht="15" x14ac:dyDescent="0.25"/>
    <row r="6" spans="1:34" ht="15" x14ac:dyDescent="0.25">
      <c r="A6" s="291" t="s">
        <v>491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30"/>
      <c r="AE6" s="30"/>
    </row>
    <row r="7" spans="1:34" ht="9" customHeight="1" x14ac:dyDescent="0.25">
      <c r="A7" s="291"/>
      <c r="B7" s="256"/>
      <c r="C7" s="256"/>
      <c r="D7" s="256"/>
      <c r="E7" s="256"/>
      <c r="F7" s="256"/>
      <c r="G7" s="256"/>
      <c r="H7" s="256"/>
      <c r="I7" s="88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458"/>
      <c r="AA7" s="458"/>
      <c r="AB7" s="256"/>
      <c r="AC7" s="256"/>
      <c r="AD7" s="30"/>
      <c r="AE7" s="30"/>
    </row>
    <row r="8" spans="1:34" ht="25.5" customHeight="1" x14ac:dyDescent="0.25">
      <c r="A8" s="88" t="s">
        <v>626</v>
      </c>
      <c r="B8" s="88"/>
      <c r="C8" s="88"/>
      <c r="D8" s="88"/>
      <c r="E8" s="88"/>
      <c r="F8" s="88"/>
      <c r="G8" s="88"/>
      <c r="H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256"/>
      <c r="AD8" s="30"/>
      <c r="AE8" s="30"/>
    </row>
    <row r="9" spans="1:34" ht="9" customHeight="1" x14ac:dyDescent="0.25">
      <c r="A9" s="291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67"/>
      <c r="AA9" s="267"/>
      <c r="AB9" s="256"/>
      <c r="AC9" s="256"/>
      <c r="AD9" s="30"/>
      <c r="AE9" s="30"/>
    </row>
    <row r="10" spans="1:34" ht="9" customHeight="1" x14ac:dyDescent="0.25">
      <c r="A10" s="291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67"/>
      <c r="AA10" s="267"/>
      <c r="AB10" s="256"/>
      <c r="AC10" s="256"/>
      <c r="AD10" s="30"/>
      <c r="AE10" s="30"/>
    </row>
    <row r="11" spans="1:34" ht="11.25" customHeight="1" x14ac:dyDescent="0.25">
      <c r="A11" s="291"/>
      <c r="B11" s="256"/>
      <c r="C11" s="256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282"/>
      <c r="AA11" s="282"/>
      <c r="AB11" s="122"/>
      <c r="AC11" s="122"/>
      <c r="AD11" s="110"/>
      <c r="AE11" s="30"/>
    </row>
    <row r="12" spans="1:34" ht="15" customHeight="1" x14ac:dyDescent="0.25">
      <c r="A12" s="501"/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  <c r="V12" s="501"/>
      <c r="W12" s="501"/>
      <c r="X12" s="282"/>
      <c r="Y12" s="111" t="s">
        <v>495</v>
      </c>
      <c r="Z12" s="111"/>
      <c r="AA12" s="111"/>
      <c r="AB12" s="111"/>
      <c r="AC12" s="122"/>
      <c r="AD12" s="110"/>
      <c r="AE12" s="30"/>
    </row>
    <row r="13" spans="1:34" ht="15" customHeight="1" x14ac:dyDescent="0.25">
      <c r="A13" s="277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P13" s="281"/>
      <c r="Q13" s="282"/>
      <c r="R13" s="282"/>
      <c r="S13" s="282"/>
      <c r="T13" s="282"/>
      <c r="U13" s="282"/>
      <c r="V13" s="282"/>
      <c r="W13" s="282"/>
      <c r="X13" s="282"/>
      <c r="Y13" s="281"/>
      <c r="Z13" s="281"/>
      <c r="AA13" s="281"/>
      <c r="AB13" s="281"/>
      <c r="AC13" s="122"/>
      <c r="AD13" s="110"/>
      <c r="AE13" s="30"/>
    </row>
    <row r="14" spans="1:34" ht="15" customHeight="1" x14ac:dyDescent="0.2">
      <c r="A14" s="277"/>
      <c r="B14" s="112"/>
      <c r="C14" s="458" t="s">
        <v>56</v>
      </c>
      <c r="D14" s="458"/>
      <c r="E14" s="458"/>
      <c r="F14" s="267"/>
      <c r="G14" s="458" t="s">
        <v>57</v>
      </c>
      <c r="H14" s="458"/>
      <c r="I14" s="458"/>
      <c r="J14" s="112"/>
      <c r="K14" s="112"/>
      <c r="L14" s="277"/>
      <c r="M14" s="112"/>
      <c r="N14" s="458" t="s">
        <v>56</v>
      </c>
      <c r="O14" s="458"/>
      <c r="P14" s="458"/>
      <c r="Q14" s="267"/>
      <c r="R14" s="458" t="s">
        <v>57</v>
      </c>
      <c r="S14" s="458"/>
      <c r="T14" s="458"/>
      <c r="U14" s="282"/>
      <c r="V14" s="282"/>
      <c r="W14" s="282"/>
      <c r="X14" s="282"/>
      <c r="Y14" s="112"/>
      <c r="Z14" s="277"/>
      <c r="AA14" s="112"/>
      <c r="AB14" s="458" t="s">
        <v>56</v>
      </c>
      <c r="AC14" s="458"/>
      <c r="AD14" s="458"/>
      <c r="AE14" s="267"/>
      <c r="AF14" s="458" t="s">
        <v>57</v>
      </c>
      <c r="AG14" s="458"/>
      <c r="AH14" s="458"/>
    </row>
    <row r="15" spans="1:34" ht="12.75" x14ac:dyDescent="0.2">
      <c r="A15" s="112"/>
      <c r="B15" s="114"/>
      <c r="C15" s="122"/>
      <c r="D15" s="122"/>
      <c r="E15" s="122"/>
      <c r="F15" s="256"/>
      <c r="G15" s="122"/>
      <c r="H15" s="122"/>
      <c r="I15" s="122"/>
      <c r="J15" s="114"/>
      <c r="K15" s="114"/>
      <c r="L15" s="112"/>
      <c r="M15" s="114"/>
      <c r="N15" s="122"/>
      <c r="O15" s="122"/>
      <c r="P15" s="122"/>
      <c r="Q15" s="256"/>
      <c r="R15" s="122"/>
      <c r="S15" s="122"/>
      <c r="T15" s="122"/>
      <c r="U15" s="122"/>
      <c r="V15" s="122"/>
      <c r="W15" s="122"/>
      <c r="X15" s="122"/>
      <c r="Y15" s="114"/>
      <c r="Z15" s="112"/>
      <c r="AA15" s="114"/>
      <c r="AB15" s="122"/>
      <c r="AC15" s="122"/>
      <c r="AD15" s="122"/>
      <c r="AE15" s="256"/>
      <c r="AF15" s="122"/>
      <c r="AG15" s="122"/>
      <c r="AH15" s="122"/>
    </row>
    <row r="16" spans="1:34" ht="15.95" customHeight="1" x14ac:dyDescent="0.25">
      <c r="A16" s="115" t="s">
        <v>496</v>
      </c>
      <c r="B16" s="279"/>
      <c r="C16" s="519"/>
      <c r="D16" s="519"/>
      <c r="E16" s="519"/>
      <c r="F16" s="116"/>
      <c r="G16" s="519"/>
      <c r="H16" s="519"/>
      <c r="I16" s="519"/>
      <c r="J16" s="279"/>
      <c r="K16" s="520" t="s">
        <v>511</v>
      </c>
      <c r="L16" s="520"/>
      <c r="M16" s="521"/>
      <c r="N16" s="519"/>
      <c r="O16" s="519"/>
      <c r="P16" s="519"/>
      <c r="Q16" s="116"/>
      <c r="R16" s="519"/>
      <c r="S16" s="519"/>
      <c r="T16" s="519"/>
      <c r="U16" s="522"/>
      <c r="V16" s="522"/>
      <c r="W16" s="522"/>
      <c r="X16" s="282"/>
      <c r="Y16" s="520" t="s">
        <v>67</v>
      </c>
      <c r="Z16" s="520"/>
      <c r="AA16" s="521"/>
      <c r="AB16" s="297"/>
      <c r="AC16" s="89"/>
      <c r="AD16" s="89"/>
      <c r="AE16" s="117"/>
      <c r="AF16" s="22"/>
      <c r="AG16" s="297"/>
      <c r="AH16" s="89"/>
    </row>
    <row r="17" spans="1:34" ht="15.95" customHeight="1" x14ac:dyDescent="0.2">
      <c r="A17" s="283" t="s">
        <v>497</v>
      </c>
      <c r="B17" s="279"/>
      <c r="C17" s="461"/>
      <c r="D17" s="462"/>
      <c r="E17" s="463"/>
      <c r="F17" s="116"/>
      <c r="G17" s="461"/>
      <c r="H17" s="462"/>
      <c r="I17" s="463"/>
      <c r="J17" s="279"/>
      <c r="K17" s="520" t="s">
        <v>512</v>
      </c>
      <c r="L17" s="520"/>
      <c r="M17" s="521"/>
      <c r="N17" s="461"/>
      <c r="O17" s="462"/>
      <c r="P17" s="463"/>
      <c r="Q17" s="116"/>
      <c r="R17" s="461"/>
      <c r="S17" s="462"/>
      <c r="T17" s="463"/>
      <c r="U17" s="282"/>
      <c r="V17" s="282"/>
      <c r="W17" s="282"/>
      <c r="X17" s="282"/>
      <c r="Y17" s="520" t="s">
        <v>425</v>
      </c>
      <c r="Z17" s="520"/>
      <c r="AA17" s="521"/>
      <c r="AB17" s="231"/>
      <c r="AC17" s="35"/>
      <c r="AD17" s="35"/>
      <c r="AE17" s="117"/>
      <c r="AF17" s="118"/>
      <c r="AG17" s="297"/>
      <c r="AH17" s="35"/>
    </row>
    <row r="18" spans="1:34" ht="15.95" customHeight="1" x14ac:dyDescent="0.25">
      <c r="A18" s="283" t="s">
        <v>498</v>
      </c>
      <c r="B18" s="279"/>
      <c r="C18" s="519"/>
      <c r="D18" s="519"/>
      <c r="E18" s="519"/>
      <c r="F18" s="116"/>
      <c r="G18" s="519"/>
      <c r="H18" s="519"/>
      <c r="I18" s="519"/>
      <c r="J18" s="279"/>
      <c r="K18" s="520" t="s">
        <v>513</v>
      </c>
      <c r="L18" s="520"/>
      <c r="M18" s="521"/>
      <c r="N18" s="519"/>
      <c r="O18" s="519"/>
      <c r="P18" s="519"/>
      <c r="Q18" s="116"/>
      <c r="R18" s="519"/>
      <c r="S18" s="519"/>
      <c r="T18" s="519"/>
      <c r="U18" s="522"/>
      <c r="V18" s="522"/>
      <c r="W18" s="522"/>
      <c r="X18" s="282"/>
      <c r="Y18" s="520" t="s">
        <v>426</v>
      </c>
      <c r="Z18" s="520"/>
      <c r="AA18" s="521"/>
      <c r="AB18" s="297"/>
      <c r="AC18" s="89"/>
      <c r="AD18" s="89"/>
      <c r="AE18" s="117"/>
      <c r="AF18" s="22"/>
      <c r="AG18" s="297"/>
      <c r="AH18" s="89"/>
    </row>
    <row r="19" spans="1:34" ht="15.95" customHeight="1" x14ac:dyDescent="0.2">
      <c r="A19" s="283" t="s">
        <v>499</v>
      </c>
      <c r="B19" s="279"/>
      <c r="C19" s="519"/>
      <c r="D19" s="519"/>
      <c r="E19" s="519"/>
      <c r="F19" s="116"/>
      <c r="G19" s="461"/>
      <c r="H19" s="462"/>
      <c r="I19" s="463"/>
      <c r="J19" s="279"/>
      <c r="K19" s="520" t="s">
        <v>514</v>
      </c>
      <c r="L19" s="520"/>
      <c r="M19" s="521"/>
      <c r="N19" s="461"/>
      <c r="O19" s="462"/>
      <c r="P19" s="463"/>
      <c r="Q19" s="116"/>
      <c r="R19" s="461"/>
      <c r="S19" s="462"/>
      <c r="T19" s="463"/>
      <c r="U19" s="282"/>
      <c r="V19" s="282"/>
      <c r="W19" s="282"/>
      <c r="X19" s="282"/>
      <c r="Y19" s="520" t="s">
        <v>427</v>
      </c>
      <c r="Z19" s="520"/>
      <c r="AA19" s="521"/>
      <c r="AB19" s="231"/>
      <c r="AC19" s="35"/>
      <c r="AD19" s="35"/>
      <c r="AE19" s="117"/>
      <c r="AF19" s="118"/>
      <c r="AG19" s="297"/>
      <c r="AH19" s="35"/>
    </row>
    <row r="20" spans="1:34" ht="15.95" customHeight="1" x14ac:dyDescent="0.25">
      <c r="A20" s="283" t="s">
        <v>500</v>
      </c>
      <c r="B20" s="279"/>
      <c r="C20" s="461"/>
      <c r="D20" s="462"/>
      <c r="E20" s="463"/>
      <c r="F20" s="116"/>
      <c r="G20" s="519"/>
      <c r="H20" s="519"/>
      <c r="I20" s="519"/>
      <c r="J20" s="279"/>
      <c r="K20" s="520" t="s">
        <v>515</v>
      </c>
      <c r="L20" s="520"/>
      <c r="M20" s="521"/>
      <c r="N20" s="519"/>
      <c r="O20" s="519"/>
      <c r="P20" s="519"/>
      <c r="Q20" s="116"/>
      <c r="R20" s="519"/>
      <c r="S20" s="519"/>
      <c r="T20" s="519"/>
      <c r="U20" s="522"/>
      <c r="V20" s="522"/>
      <c r="W20" s="522"/>
      <c r="X20" s="282"/>
      <c r="Y20" s="520" t="s">
        <v>428</v>
      </c>
      <c r="Z20" s="520"/>
      <c r="AA20" s="521"/>
      <c r="AB20" s="297"/>
      <c r="AC20" s="89"/>
      <c r="AD20" s="89"/>
      <c r="AE20" s="117"/>
      <c r="AF20" s="22"/>
      <c r="AG20" s="297"/>
      <c r="AH20" s="89"/>
    </row>
    <row r="21" spans="1:34" ht="15.95" customHeight="1" x14ac:dyDescent="0.2">
      <c r="A21" s="283" t="s">
        <v>501</v>
      </c>
      <c r="B21" s="279"/>
      <c r="C21" s="519"/>
      <c r="D21" s="519"/>
      <c r="E21" s="519"/>
      <c r="F21" s="116"/>
      <c r="G21" s="461"/>
      <c r="H21" s="462"/>
      <c r="I21" s="463"/>
      <c r="J21" s="279"/>
      <c r="K21" s="520" t="s">
        <v>516</v>
      </c>
      <c r="L21" s="520"/>
      <c r="M21" s="521"/>
      <c r="N21" s="461"/>
      <c r="O21" s="462"/>
      <c r="P21" s="463"/>
      <c r="Q21" s="116"/>
      <c r="R21" s="461"/>
      <c r="S21" s="462"/>
      <c r="T21" s="463"/>
      <c r="U21" s="282"/>
      <c r="V21" s="282"/>
      <c r="W21" s="282"/>
      <c r="X21" s="282"/>
      <c r="Y21" s="520" t="s">
        <v>429</v>
      </c>
      <c r="Z21" s="520"/>
      <c r="AA21" s="521"/>
      <c r="AB21" s="231"/>
      <c r="AC21" s="35"/>
      <c r="AD21" s="35"/>
      <c r="AE21" s="117"/>
      <c r="AF21" s="118"/>
      <c r="AG21" s="297"/>
      <c r="AH21" s="35"/>
    </row>
    <row r="22" spans="1:34" ht="15.95" customHeight="1" x14ac:dyDescent="0.25">
      <c r="A22" s="283" t="s">
        <v>502</v>
      </c>
      <c r="B22" s="279"/>
      <c r="C22" s="519"/>
      <c r="D22" s="519"/>
      <c r="E22" s="519"/>
      <c r="F22" s="116"/>
      <c r="G22" s="519"/>
      <c r="H22" s="519"/>
      <c r="I22" s="519"/>
      <c r="J22" s="279"/>
      <c r="K22" s="520" t="s">
        <v>517</v>
      </c>
      <c r="L22" s="520"/>
      <c r="M22" s="521"/>
      <c r="N22" s="519"/>
      <c r="O22" s="519"/>
      <c r="P22" s="519"/>
      <c r="Q22" s="116"/>
      <c r="R22" s="519"/>
      <c r="S22" s="519"/>
      <c r="T22" s="519"/>
      <c r="U22" s="522"/>
      <c r="V22" s="522"/>
      <c r="W22" s="522"/>
      <c r="X22" s="282"/>
      <c r="Y22" s="520" t="s">
        <v>430</v>
      </c>
      <c r="Z22" s="520"/>
      <c r="AA22" s="524"/>
      <c r="AB22" s="297"/>
      <c r="AC22" s="89"/>
      <c r="AD22" s="89"/>
      <c r="AE22" s="117"/>
      <c r="AF22" s="22"/>
      <c r="AG22" s="297"/>
      <c r="AH22" s="89"/>
    </row>
    <row r="23" spans="1:34" ht="15.95" customHeight="1" x14ac:dyDescent="0.2">
      <c r="A23" s="283" t="s">
        <v>503</v>
      </c>
      <c r="B23" s="279"/>
      <c r="C23" s="461"/>
      <c r="D23" s="462"/>
      <c r="E23" s="463"/>
      <c r="F23" s="116"/>
      <c r="G23" s="461"/>
      <c r="H23" s="462"/>
      <c r="I23" s="463"/>
      <c r="J23" s="279"/>
      <c r="K23" s="520" t="s">
        <v>518</v>
      </c>
      <c r="L23" s="520"/>
      <c r="M23" s="521"/>
      <c r="N23" s="461"/>
      <c r="O23" s="462"/>
      <c r="P23" s="463"/>
      <c r="Q23" s="116"/>
      <c r="R23" s="461"/>
      <c r="S23" s="462"/>
      <c r="T23" s="463"/>
      <c r="U23" s="282"/>
      <c r="V23" s="282"/>
      <c r="W23" s="282"/>
      <c r="X23" s="282"/>
      <c r="Y23" s="520" t="s">
        <v>431</v>
      </c>
      <c r="Z23" s="520"/>
      <c r="AA23" s="524"/>
      <c r="AB23" s="231"/>
      <c r="AC23" s="35"/>
      <c r="AD23" s="35"/>
      <c r="AE23" s="117"/>
      <c r="AF23" s="118"/>
      <c r="AG23" s="297"/>
      <c r="AH23" s="35"/>
    </row>
    <row r="24" spans="1:34" ht="15.95" customHeight="1" x14ac:dyDescent="0.25">
      <c r="A24" s="283" t="s">
        <v>504</v>
      </c>
      <c r="B24" s="279"/>
      <c r="C24" s="519"/>
      <c r="D24" s="519"/>
      <c r="E24" s="519"/>
      <c r="F24" s="116"/>
      <c r="G24" s="519"/>
      <c r="H24" s="519"/>
      <c r="I24" s="519"/>
      <c r="J24" s="279"/>
      <c r="K24" s="520" t="s">
        <v>519</v>
      </c>
      <c r="L24" s="520"/>
      <c r="M24" s="521"/>
      <c r="N24" s="519"/>
      <c r="O24" s="519"/>
      <c r="P24" s="519"/>
      <c r="Q24" s="116"/>
      <c r="R24" s="519"/>
      <c r="S24" s="519"/>
      <c r="T24" s="519"/>
      <c r="U24" s="522"/>
      <c r="V24" s="522"/>
      <c r="W24" s="522"/>
      <c r="X24" s="282"/>
      <c r="Y24" s="520" t="s">
        <v>58</v>
      </c>
      <c r="Z24" s="520"/>
      <c r="AA24" s="524"/>
      <c r="AB24" s="298">
        <f>AB16+AB17+AB18+AB19+AB20+AB21+AB22+AB23</f>
        <v>0</v>
      </c>
      <c r="AC24" s="89"/>
      <c r="AD24" s="89"/>
      <c r="AE24" s="117"/>
      <c r="AF24" s="22">
        <f>SUM(AF16:AH23)</f>
        <v>0</v>
      </c>
      <c r="AG24" s="298">
        <f>AG16+AG17+AG18+AG19+AG20+AG21+AG22+AG23</f>
        <v>0</v>
      </c>
      <c r="AH24" s="89"/>
    </row>
    <row r="25" spans="1:34" ht="15.95" customHeight="1" x14ac:dyDescent="0.25">
      <c r="A25" s="283" t="s">
        <v>505</v>
      </c>
      <c r="B25" s="279"/>
      <c r="C25" s="519"/>
      <c r="D25" s="519"/>
      <c r="E25" s="519"/>
      <c r="F25" s="116"/>
      <c r="G25" s="461"/>
      <c r="H25" s="462"/>
      <c r="I25" s="463"/>
      <c r="J25" s="279"/>
      <c r="K25" s="520" t="s">
        <v>520</v>
      </c>
      <c r="L25" s="520"/>
      <c r="M25" s="521"/>
      <c r="N25" s="461"/>
      <c r="O25" s="462"/>
      <c r="P25" s="463"/>
      <c r="Q25" s="116"/>
      <c r="R25" s="461"/>
      <c r="S25" s="462"/>
      <c r="T25" s="463"/>
      <c r="U25" s="282"/>
      <c r="V25" s="282"/>
      <c r="W25" s="282"/>
      <c r="X25" s="282"/>
      <c r="Y25" s="281"/>
      <c r="Z25" s="281"/>
      <c r="AA25" s="281"/>
      <c r="AB25" s="281"/>
      <c r="AC25" s="282"/>
      <c r="AD25" s="110"/>
      <c r="AE25" s="30"/>
    </row>
    <row r="26" spans="1:34" ht="15.95" customHeight="1" x14ac:dyDescent="0.3">
      <c r="A26" s="283" t="s">
        <v>506</v>
      </c>
      <c r="B26" s="279"/>
      <c r="C26" s="461"/>
      <c r="D26" s="462"/>
      <c r="E26" s="463"/>
      <c r="F26" s="116"/>
      <c r="G26" s="519"/>
      <c r="H26" s="519"/>
      <c r="I26" s="519"/>
      <c r="J26" s="279"/>
      <c r="K26" s="520" t="s">
        <v>521</v>
      </c>
      <c r="L26" s="520"/>
      <c r="M26" s="521"/>
      <c r="N26" s="519"/>
      <c r="O26" s="519"/>
      <c r="P26" s="519"/>
      <c r="Q26" s="116"/>
      <c r="R26" s="519"/>
      <c r="S26" s="519"/>
      <c r="T26" s="519"/>
      <c r="U26" s="522"/>
      <c r="V26" s="522"/>
      <c r="W26" s="522"/>
      <c r="X26" s="282"/>
      <c r="Y26" s="523"/>
      <c r="Z26" s="523"/>
      <c r="AA26" s="523"/>
      <c r="AB26" s="523"/>
      <c r="AC26" s="282"/>
      <c r="AD26" s="110"/>
      <c r="AE26" s="30"/>
    </row>
    <row r="27" spans="1:34" ht="15.95" customHeight="1" x14ac:dyDescent="0.25">
      <c r="A27" s="283" t="s">
        <v>507</v>
      </c>
      <c r="B27" s="279"/>
      <c r="C27" s="519"/>
      <c r="D27" s="519"/>
      <c r="E27" s="519"/>
      <c r="F27" s="116"/>
      <c r="G27" s="461"/>
      <c r="H27" s="462"/>
      <c r="I27" s="463"/>
      <c r="J27" s="279"/>
      <c r="K27" s="520" t="s">
        <v>522</v>
      </c>
      <c r="L27" s="520"/>
      <c r="M27" s="521"/>
      <c r="N27" s="461"/>
      <c r="O27" s="462"/>
      <c r="P27" s="463"/>
      <c r="Q27" s="116"/>
      <c r="R27" s="461"/>
      <c r="S27" s="462"/>
      <c r="T27" s="463"/>
      <c r="U27" s="282"/>
      <c r="V27" s="282"/>
      <c r="W27" s="282"/>
      <c r="X27" s="282"/>
      <c r="Y27" s="281"/>
      <c r="Z27" s="281"/>
      <c r="AA27" s="281"/>
      <c r="AB27" s="281"/>
      <c r="AC27" s="282"/>
      <c r="AD27" s="110"/>
      <c r="AE27" s="30"/>
    </row>
    <row r="28" spans="1:34" ht="15.95" customHeight="1" x14ac:dyDescent="0.3">
      <c r="A28" s="283" t="s">
        <v>508</v>
      </c>
      <c r="B28" s="279"/>
      <c r="C28" s="519"/>
      <c r="D28" s="519"/>
      <c r="E28" s="519"/>
      <c r="F28" s="116"/>
      <c r="G28" s="519"/>
      <c r="H28" s="519"/>
      <c r="I28" s="519"/>
      <c r="J28" s="279"/>
      <c r="K28" s="520" t="s">
        <v>523</v>
      </c>
      <c r="L28" s="520"/>
      <c r="M28" s="521"/>
      <c r="N28" s="519"/>
      <c r="O28" s="519"/>
      <c r="P28" s="519"/>
      <c r="Q28" s="116"/>
      <c r="R28" s="519"/>
      <c r="S28" s="519"/>
      <c r="T28" s="519"/>
      <c r="U28" s="522"/>
      <c r="V28" s="522"/>
      <c r="W28" s="522"/>
      <c r="X28" s="282"/>
      <c r="Y28" s="523"/>
      <c r="Z28" s="523"/>
      <c r="AA28" s="523"/>
      <c r="AB28" s="523"/>
      <c r="AC28" s="282"/>
      <c r="AD28" s="110"/>
      <c r="AE28" s="30"/>
    </row>
    <row r="29" spans="1:34" ht="15.95" customHeight="1" x14ac:dyDescent="0.25">
      <c r="A29" s="283" t="s">
        <v>509</v>
      </c>
      <c r="B29" s="279"/>
      <c r="C29" s="461"/>
      <c r="D29" s="462"/>
      <c r="E29" s="463"/>
      <c r="F29" s="116"/>
      <c r="G29" s="461"/>
      <c r="H29" s="462"/>
      <c r="I29" s="463"/>
      <c r="J29" s="279"/>
      <c r="K29" s="520" t="s">
        <v>524</v>
      </c>
      <c r="L29" s="520"/>
      <c r="M29" s="521"/>
      <c r="N29" s="461"/>
      <c r="O29" s="462"/>
      <c r="P29" s="463"/>
      <c r="Q29" s="116"/>
      <c r="R29" s="461"/>
      <c r="S29" s="462"/>
      <c r="T29" s="463"/>
      <c r="U29" s="282"/>
      <c r="V29" s="282"/>
      <c r="W29" s="282"/>
      <c r="X29" s="282"/>
      <c r="Y29" s="281"/>
      <c r="Z29" s="281"/>
      <c r="AA29" s="281"/>
      <c r="AB29" s="281"/>
      <c r="AC29" s="282"/>
      <c r="AD29" s="110"/>
      <c r="AE29" s="30"/>
    </row>
    <row r="30" spans="1:34" ht="15.95" customHeight="1" x14ac:dyDescent="0.3">
      <c r="A30" s="283" t="s">
        <v>488</v>
      </c>
      <c r="B30" s="279"/>
      <c r="C30" s="519"/>
      <c r="D30" s="519"/>
      <c r="E30" s="519"/>
      <c r="F30" s="116"/>
      <c r="G30" s="519"/>
      <c r="H30" s="519"/>
      <c r="I30" s="519"/>
      <c r="J30" s="279"/>
      <c r="K30" s="520" t="s">
        <v>525</v>
      </c>
      <c r="L30" s="520"/>
      <c r="M30" s="521"/>
      <c r="N30" s="519"/>
      <c r="O30" s="519"/>
      <c r="P30" s="519"/>
      <c r="Q30" s="116"/>
      <c r="R30" s="519"/>
      <c r="S30" s="519"/>
      <c r="T30" s="519"/>
      <c r="U30" s="522"/>
      <c r="V30" s="522"/>
      <c r="W30" s="522"/>
      <c r="X30" s="282"/>
      <c r="Y30" s="523"/>
      <c r="Z30" s="523"/>
      <c r="AA30" s="523"/>
      <c r="AB30" s="523"/>
      <c r="AC30" s="282"/>
      <c r="AD30" s="110"/>
      <c r="AE30" s="30"/>
    </row>
    <row r="31" spans="1:34" ht="15.95" customHeight="1" x14ac:dyDescent="0.25">
      <c r="A31" s="283" t="s">
        <v>510</v>
      </c>
      <c r="B31" s="279"/>
      <c r="C31" s="519"/>
      <c r="D31" s="519"/>
      <c r="E31" s="519"/>
      <c r="F31" s="267"/>
      <c r="G31" s="461"/>
      <c r="H31" s="462"/>
      <c r="I31" s="463"/>
      <c r="J31" s="279"/>
      <c r="K31" s="520" t="s">
        <v>526</v>
      </c>
      <c r="L31" s="520"/>
      <c r="M31" s="520"/>
      <c r="N31" s="461"/>
      <c r="O31" s="462"/>
      <c r="P31" s="463"/>
      <c r="Q31" s="267"/>
      <c r="R31" s="461"/>
      <c r="S31" s="462"/>
      <c r="T31" s="463"/>
      <c r="U31" s="282"/>
      <c r="V31" s="282"/>
      <c r="W31" s="282"/>
      <c r="X31" s="282"/>
      <c r="Y31" s="281"/>
      <c r="Z31" s="281"/>
      <c r="AA31" s="281"/>
      <c r="AB31" s="281"/>
      <c r="AC31" s="282"/>
      <c r="AD31" s="110"/>
      <c r="AE31" s="30"/>
    </row>
    <row r="32" spans="1:34" ht="20.100000000000001" customHeight="1" x14ac:dyDescent="0.3">
      <c r="A32" s="279"/>
      <c r="B32" s="279"/>
      <c r="C32" s="528">
        <f>C16+C17+C18+C19+C20+C21+C22+C23+C24+C25+C26+C27+C28+C29+C30+C31</f>
        <v>0</v>
      </c>
      <c r="D32" s="529"/>
      <c r="E32" s="530"/>
      <c r="F32" s="44"/>
      <c r="G32" s="528">
        <f>G16+G17+G18+G19+G20+G21+G22+G23+G24+G25+G26+G27+G28+G29+G30+G31</f>
        <v>0</v>
      </c>
      <c r="H32" s="529"/>
      <c r="I32" s="530"/>
      <c r="J32" s="279"/>
      <c r="K32" s="279"/>
      <c r="L32" s="279"/>
      <c r="M32" s="279"/>
      <c r="N32" s="531">
        <f>N16+N17+N18+N19+N20+N21+N22+N23+N24+N25+N26+N27+N28+N29+N30+N31+C32</f>
        <v>0</v>
      </c>
      <c r="O32" s="529"/>
      <c r="P32" s="530"/>
      <c r="Q32" s="44"/>
      <c r="R32" s="531">
        <f>R16+R17+R18+R19+R20+R21+R22+R23+R24+R25+R26+R27+R28+R29+R30+R31+G32</f>
        <v>0</v>
      </c>
      <c r="S32" s="529"/>
      <c r="T32" s="530"/>
      <c r="U32" s="523"/>
      <c r="V32" s="523"/>
      <c r="W32" s="523"/>
      <c r="X32" s="282"/>
      <c r="Y32" s="523"/>
      <c r="Z32" s="523"/>
      <c r="AA32" s="523"/>
      <c r="AB32" s="523"/>
      <c r="AC32" s="282"/>
      <c r="AD32" s="110"/>
      <c r="AE32" s="30"/>
    </row>
    <row r="33" spans="1:31" ht="15" x14ac:dyDescent="0.25">
      <c r="A33" s="256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525"/>
      <c r="R33" s="525"/>
      <c r="S33" s="525"/>
      <c r="T33" s="282"/>
      <c r="U33" s="526"/>
      <c r="V33" s="526"/>
      <c r="W33" s="526"/>
      <c r="X33" s="282"/>
      <c r="Y33" s="282"/>
      <c r="Z33" s="282"/>
      <c r="AA33" s="282"/>
      <c r="AB33" s="282"/>
      <c r="AC33" s="282"/>
      <c r="AD33" s="110"/>
      <c r="AE33" s="30"/>
    </row>
    <row r="34" spans="1:31" ht="15" x14ac:dyDescent="0.25">
      <c r="A34" s="256"/>
      <c r="B34" s="256"/>
      <c r="C34" s="256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19"/>
      <c r="Q34" s="525"/>
      <c r="R34" s="525"/>
      <c r="S34" s="525"/>
      <c r="T34" s="282"/>
      <c r="U34" s="526"/>
      <c r="V34" s="526"/>
      <c r="W34" s="526"/>
      <c r="X34" s="282"/>
      <c r="Y34" s="282"/>
      <c r="Z34" s="282"/>
      <c r="AA34" s="282"/>
      <c r="AB34" s="282"/>
      <c r="AC34" s="282"/>
      <c r="AD34" s="110"/>
      <c r="AE34" s="30"/>
    </row>
    <row r="35" spans="1:31" ht="15" x14ac:dyDescent="0.25">
      <c r="A35" s="256"/>
      <c r="B35" s="256"/>
      <c r="C35" s="25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19"/>
      <c r="Q35" s="525"/>
      <c r="R35" s="525"/>
      <c r="S35" s="525"/>
      <c r="T35" s="282"/>
      <c r="U35" s="526"/>
      <c r="V35" s="526"/>
      <c r="W35" s="526"/>
      <c r="X35" s="282"/>
      <c r="Y35" s="282"/>
      <c r="Z35" s="282"/>
      <c r="AA35" s="282"/>
      <c r="AB35" s="282"/>
      <c r="AC35" s="282"/>
      <c r="AD35" s="110"/>
      <c r="AE35" s="30"/>
    </row>
    <row r="36" spans="1:31" ht="15" x14ac:dyDescent="0.25">
      <c r="A36" s="256"/>
      <c r="B36" s="256"/>
      <c r="C36" s="256"/>
      <c r="D36" s="120"/>
      <c r="E36" s="120"/>
      <c r="F36" s="120"/>
      <c r="G36" s="122"/>
      <c r="H36" s="122"/>
      <c r="I36" s="122"/>
      <c r="J36" s="122"/>
      <c r="K36" s="122"/>
      <c r="L36" s="122"/>
      <c r="M36" s="122"/>
      <c r="N36" s="122"/>
      <c r="O36" s="122"/>
      <c r="P36" s="119"/>
      <c r="Q36" s="525"/>
      <c r="R36" s="525"/>
      <c r="S36" s="525"/>
      <c r="T36" s="122"/>
      <c r="U36" s="526"/>
      <c r="V36" s="526"/>
      <c r="W36" s="526"/>
      <c r="X36" s="122"/>
      <c r="Y36" s="122"/>
      <c r="Z36" s="122"/>
      <c r="AA36" s="527"/>
      <c r="AB36" s="527"/>
      <c r="AC36" s="121"/>
      <c r="AD36" s="110"/>
      <c r="AE36" s="30"/>
    </row>
    <row r="37" spans="1:31" ht="15" customHeight="1" x14ac:dyDescent="0.25">
      <c r="A37" s="256"/>
      <c r="B37" s="256"/>
      <c r="C37" s="256"/>
      <c r="D37" s="503" t="s">
        <v>52</v>
      </c>
      <c r="E37" s="503"/>
      <c r="F37" s="503"/>
      <c r="G37" s="503"/>
      <c r="H37" s="503"/>
      <c r="I37" s="503"/>
      <c r="J37" s="503"/>
      <c r="K37" s="503"/>
      <c r="L37" s="503"/>
      <c r="M37" s="503"/>
      <c r="N37" s="504"/>
      <c r="O37" s="475">
        <f>cct</f>
        <v>0</v>
      </c>
      <c r="P37" s="433"/>
      <c r="Q37" s="433"/>
      <c r="R37" s="433"/>
      <c r="S37" s="433"/>
      <c r="T37" s="433"/>
      <c r="U37" s="433"/>
      <c r="V37" s="433"/>
      <c r="W37" s="433"/>
      <c r="X37" s="434"/>
      <c r="Y37" s="103"/>
      <c r="Z37" s="267"/>
      <c r="AA37" s="256"/>
      <c r="AB37" s="391" t="s">
        <v>50</v>
      </c>
      <c r="AC37" s="391"/>
      <c r="AD37" s="48" t="s">
        <v>638</v>
      </c>
      <c r="AE37" s="30"/>
    </row>
    <row r="38" spans="1:31" ht="13.5" customHeight="1" x14ac:dyDescent="0.2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56"/>
      <c r="AC38" s="256"/>
      <c r="AD38" s="163">
        <v>15</v>
      </c>
    </row>
  </sheetData>
  <sheetProtection algorithmName="SHA-512" hashValue="bDxZIV39xyg5AwxGEg9YUJ9Y3BrZrlc3vePyRwQf4hwV6RLLljch7VkRSATlcqVJ/cijtmMInVLPsbHDFuFw4g==" saltValue="8ZgxO85qTiKpJTOCRZIk6g==" spinCount="100000" sheet="1" objects="1" scenarios="1" selectLockedCells="1"/>
  <mergeCells count="122">
    <mergeCell ref="Q33:S36"/>
    <mergeCell ref="U33:W36"/>
    <mergeCell ref="AA36:AB36"/>
    <mergeCell ref="D37:N37"/>
    <mergeCell ref="O37:X37"/>
    <mergeCell ref="U30:W30"/>
    <mergeCell ref="Y30:AB30"/>
    <mergeCell ref="U32:W32"/>
    <mergeCell ref="Y32:AB32"/>
    <mergeCell ref="K30:M30"/>
    <mergeCell ref="K31:M31"/>
    <mergeCell ref="N31:P31"/>
    <mergeCell ref="R31:T31"/>
    <mergeCell ref="C30:E30"/>
    <mergeCell ref="G30:I30"/>
    <mergeCell ref="C32:E32"/>
    <mergeCell ref="G32:I32"/>
    <mergeCell ref="N32:P32"/>
    <mergeCell ref="R32:T32"/>
    <mergeCell ref="AA2:AC2"/>
    <mergeCell ref="U3:AC3"/>
    <mergeCell ref="Z7:AA7"/>
    <mergeCell ref="AB37:AC37"/>
    <mergeCell ref="U26:W26"/>
    <mergeCell ref="Y26:AB26"/>
    <mergeCell ref="U28:W28"/>
    <mergeCell ref="Y28:AB28"/>
    <mergeCell ref="U22:W22"/>
    <mergeCell ref="U24:W24"/>
    <mergeCell ref="U18:W18"/>
    <mergeCell ref="U20:W20"/>
    <mergeCell ref="U16:W16"/>
    <mergeCell ref="Y19:AA19"/>
    <mergeCell ref="Y20:AA20"/>
    <mergeCell ref="Y24:AA24"/>
    <mergeCell ref="Y21:AA21"/>
    <mergeCell ref="Y22:AA22"/>
    <mergeCell ref="Y17:AA17"/>
    <mergeCell ref="Y18:AA18"/>
    <mergeCell ref="Y23:AA23"/>
    <mergeCell ref="C29:E29"/>
    <mergeCell ref="G29:I29"/>
    <mergeCell ref="C31:E31"/>
    <mergeCell ref="G31:I31"/>
    <mergeCell ref="C20:E20"/>
    <mergeCell ref="G20:I20"/>
    <mergeCell ref="C22:E22"/>
    <mergeCell ref="G22:I22"/>
    <mergeCell ref="C23:E23"/>
    <mergeCell ref="G23:I23"/>
    <mergeCell ref="C19:E19"/>
    <mergeCell ref="G19:I19"/>
    <mergeCell ref="C21:E21"/>
    <mergeCell ref="G21:I21"/>
    <mergeCell ref="C28:E28"/>
    <mergeCell ref="G28:I28"/>
    <mergeCell ref="C24:E24"/>
    <mergeCell ref="G24:I24"/>
    <mergeCell ref="C26:E26"/>
    <mergeCell ref="G26:I26"/>
    <mergeCell ref="C27:E27"/>
    <mergeCell ref="G27:I27"/>
    <mergeCell ref="C25:E25"/>
    <mergeCell ref="G25:I25"/>
    <mergeCell ref="N29:P29"/>
    <mergeCell ref="R29:T29"/>
    <mergeCell ref="K26:M26"/>
    <mergeCell ref="K27:M27"/>
    <mergeCell ref="K28:M28"/>
    <mergeCell ref="K29:M29"/>
    <mergeCell ref="N30:P30"/>
    <mergeCell ref="R30:T30"/>
    <mergeCell ref="N28:P28"/>
    <mergeCell ref="R28:T28"/>
    <mergeCell ref="K19:M19"/>
    <mergeCell ref="K20:M20"/>
    <mergeCell ref="K21:M21"/>
    <mergeCell ref="K22:M22"/>
    <mergeCell ref="K23:M23"/>
    <mergeCell ref="N25:P25"/>
    <mergeCell ref="N23:P23"/>
    <mergeCell ref="N20:P20"/>
    <mergeCell ref="N21:P21"/>
    <mergeCell ref="N24:P24"/>
    <mergeCell ref="K24:M24"/>
    <mergeCell ref="K25:M25"/>
    <mergeCell ref="N18:P18"/>
    <mergeCell ref="R17:T17"/>
    <mergeCell ref="A12:W12"/>
    <mergeCell ref="AB14:AD14"/>
    <mergeCell ref="AF14:AH14"/>
    <mergeCell ref="Y16:AA16"/>
    <mergeCell ref="C17:E17"/>
    <mergeCell ref="G17:I17"/>
    <mergeCell ref="C14:E14"/>
    <mergeCell ref="G14:I14"/>
    <mergeCell ref="C16:E16"/>
    <mergeCell ref="G16:I16"/>
    <mergeCell ref="N14:P14"/>
    <mergeCell ref="R14:T14"/>
    <mergeCell ref="K16:M16"/>
    <mergeCell ref="N16:P16"/>
    <mergeCell ref="R16:T16"/>
    <mergeCell ref="K17:M17"/>
    <mergeCell ref="N17:P17"/>
    <mergeCell ref="R18:T18"/>
    <mergeCell ref="C18:E18"/>
    <mergeCell ref="G18:I18"/>
    <mergeCell ref="K18:M18"/>
    <mergeCell ref="R24:T24"/>
    <mergeCell ref="N19:P19"/>
    <mergeCell ref="R19:T19"/>
    <mergeCell ref="N26:P26"/>
    <mergeCell ref="R26:T26"/>
    <mergeCell ref="N27:P27"/>
    <mergeCell ref="R27:T27"/>
    <mergeCell ref="R25:T25"/>
    <mergeCell ref="N22:P22"/>
    <mergeCell ref="R22:T22"/>
    <mergeCell ref="R20:T20"/>
    <mergeCell ref="R21:T21"/>
    <mergeCell ref="R23:T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524</vt:i4>
      </vt:variant>
    </vt:vector>
  </HeadingPairs>
  <TitlesOfParts>
    <vt:vector size="541" baseType="lpstr">
      <vt:lpstr>PAG 1</vt:lpstr>
      <vt:lpstr>PAG 2</vt:lpstr>
      <vt:lpstr>PAG 3</vt:lpstr>
      <vt:lpstr>PAG 4</vt:lpstr>
      <vt:lpstr>PAG 5</vt:lpstr>
      <vt:lpstr>PAG 6</vt:lpstr>
      <vt:lpstr>PAG 7</vt:lpstr>
      <vt:lpstr>PAG 8</vt:lpstr>
      <vt:lpstr>PAG 9</vt:lpstr>
      <vt:lpstr>PAG 10</vt:lpstr>
      <vt:lpstr>PAG 11</vt:lpstr>
      <vt:lpstr>PAG 12</vt:lpstr>
      <vt:lpstr>PAG 13A</vt:lpstr>
      <vt:lpstr>PAG 13B</vt:lpstr>
      <vt:lpstr>PAG 14</vt:lpstr>
      <vt:lpstr>PAG 15</vt:lpstr>
      <vt:lpstr>consulta</vt:lpstr>
      <vt:lpstr>_aeh1</vt:lpstr>
      <vt:lpstr>_aeh2</vt:lpstr>
      <vt:lpstr>_aeh3</vt:lpstr>
      <vt:lpstr>_aeh4</vt:lpstr>
      <vt:lpstr>_aeh5</vt:lpstr>
      <vt:lpstr>_aeh6</vt:lpstr>
      <vt:lpstr>_aeh7</vt:lpstr>
      <vt:lpstr>_aeh8</vt:lpstr>
      <vt:lpstr>_aem1</vt:lpstr>
      <vt:lpstr>_aem2</vt:lpstr>
      <vt:lpstr>_aem3</vt:lpstr>
      <vt:lpstr>_aem4</vt:lpstr>
      <vt:lpstr>_aem5</vt:lpstr>
      <vt:lpstr>_aem6</vt:lpstr>
      <vt:lpstr>_aem7</vt:lpstr>
      <vt:lpstr>_aem8</vt:lpstr>
      <vt:lpstr>_c1h</vt:lpstr>
      <vt:lpstr>_c1m</vt:lpstr>
      <vt:lpstr>_c2h</vt:lpstr>
      <vt:lpstr>_c2m</vt:lpstr>
      <vt:lpstr>_c3h</vt:lpstr>
      <vt:lpstr>_c3m</vt:lpstr>
      <vt:lpstr>_c4h</vt:lpstr>
      <vt:lpstr>_c4m</vt:lpstr>
      <vt:lpstr>_c5h</vt:lpstr>
      <vt:lpstr>_c5m</vt:lpstr>
      <vt:lpstr>_c6h</vt:lpstr>
      <vt:lpstr>_c6m</vt:lpstr>
      <vt:lpstr>_c7h</vt:lpstr>
      <vt:lpstr>_c7m</vt:lpstr>
      <vt:lpstr>_c8h</vt:lpstr>
      <vt:lpstr>_c8m</vt:lpstr>
      <vt:lpstr>_c9h</vt:lpstr>
      <vt:lpstr>_c9m</vt:lpstr>
      <vt:lpstr>'PAG 3'!aaprob_1</vt:lpstr>
      <vt:lpstr>'PAG 3'!aaprob_2</vt:lpstr>
      <vt:lpstr>'PAG 3'!aaprob_3</vt:lpstr>
      <vt:lpstr>'PAG 3'!aaprob_4</vt:lpstr>
      <vt:lpstr>'PAG 3'!aaprob_5</vt:lpstr>
      <vt:lpstr>'PAG 3'!aaprob_6</vt:lpstr>
      <vt:lpstr>'PAG 3'!aaprob_disc_1</vt:lpstr>
      <vt:lpstr>'PAG 3'!aaprob_disc_2</vt:lpstr>
      <vt:lpstr>'PAG 3'!aaprob_disc_3</vt:lpstr>
      <vt:lpstr>'PAG 3'!aaprob_ext_1</vt:lpstr>
      <vt:lpstr>'PAG 3'!aaprob_ext_2</vt:lpstr>
      <vt:lpstr>'PAG 3'!aaprob_ext_3</vt:lpstr>
      <vt:lpstr>'PAG 3'!aaprob_indig_1</vt:lpstr>
      <vt:lpstr>'PAG 3'!aaprob_indig_2</vt:lpstr>
      <vt:lpstr>'PAG 3'!aaprob_indig_3</vt:lpstr>
      <vt:lpstr>'PAG 4'!aeg_17_1</vt:lpstr>
      <vt:lpstr>'PAG 4'!aeg_17_2</vt:lpstr>
      <vt:lpstr>'PAG 4'!aeg_17_3</vt:lpstr>
      <vt:lpstr>'PAG 4'!aeg_17_4</vt:lpstr>
      <vt:lpstr>'PAG 4'!aeg_17_5</vt:lpstr>
      <vt:lpstr>'PAG 4'!aeg_18_1</vt:lpstr>
      <vt:lpstr>'PAG 4'!aeg_18_2</vt:lpstr>
      <vt:lpstr>'PAG 4'!aeg_18_3</vt:lpstr>
      <vt:lpstr>'PAG 4'!aeg_18_4</vt:lpstr>
      <vt:lpstr>'PAG 4'!aeg_18_5</vt:lpstr>
      <vt:lpstr>'PAG 4'!aeg_19_1</vt:lpstr>
      <vt:lpstr>'PAG 4'!aeg_19_2</vt:lpstr>
      <vt:lpstr>'PAG 4'!aeg_19_3</vt:lpstr>
      <vt:lpstr>'PAG 4'!aeg_19_4</vt:lpstr>
      <vt:lpstr>'PAG 4'!aeg_19_5</vt:lpstr>
      <vt:lpstr>'PAG 4'!aeg_20_1</vt:lpstr>
      <vt:lpstr>'PAG 4'!aeg_20_2</vt:lpstr>
      <vt:lpstr>'PAG 4'!aeg_20_3</vt:lpstr>
      <vt:lpstr>'PAG 4'!aeg_20_4</vt:lpstr>
      <vt:lpstr>'PAG 4'!aeg_20_5</vt:lpstr>
      <vt:lpstr>'PAG 4'!aeg_21_1</vt:lpstr>
      <vt:lpstr>'PAG 4'!aeg_21_2</vt:lpstr>
      <vt:lpstr>'PAG 4'!aeg_21_3</vt:lpstr>
      <vt:lpstr>'PAG 4'!aeg_21_4</vt:lpstr>
      <vt:lpstr>'PAG 4'!aeg_21_5</vt:lpstr>
      <vt:lpstr>'PAG 3'!aexis_1</vt:lpstr>
      <vt:lpstr>'PAG 3'!aexis_2</vt:lpstr>
      <vt:lpstr>'PAG 3'!aexis_3</vt:lpstr>
      <vt:lpstr>'PAG 3'!aexis_4</vt:lpstr>
      <vt:lpstr>'PAG 3'!aexis_5</vt:lpstr>
      <vt:lpstr>'PAG 3'!aexis_6</vt:lpstr>
      <vt:lpstr>'PAG 3'!aexis_disc_1</vt:lpstr>
      <vt:lpstr>'PAG 3'!aexis_disc_2</vt:lpstr>
      <vt:lpstr>'PAG 3'!aexis_disc_3</vt:lpstr>
      <vt:lpstr>'PAG 3'!aexis_ext_1</vt:lpstr>
      <vt:lpstr>'PAG 3'!aexis_ext_2</vt:lpstr>
      <vt:lpstr>'PAG 3'!aexis_ext_3</vt:lpstr>
      <vt:lpstr>'PAG 3'!aexis_indig_1</vt:lpstr>
      <vt:lpstr>'PAG 3'!aexis_indig_2</vt:lpstr>
      <vt:lpstr>'PAG 3'!aexis_indig_3</vt:lpstr>
      <vt:lpstr>ai_1</vt:lpstr>
      <vt:lpstr>ai_2</vt:lpstr>
      <vt:lpstr>ai_3</vt:lpstr>
      <vt:lpstr>ai_4</vt:lpstr>
      <vt:lpstr>ai_5</vt:lpstr>
      <vt:lpstr>ai_6</vt:lpstr>
      <vt:lpstr>ai_disc_1</vt:lpstr>
      <vt:lpstr>ai_disc_2</vt:lpstr>
      <vt:lpstr>ai_disc_3</vt:lpstr>
      <vt:lpstr>ai_ext_1</vt:lpstr>
      <vt:lpstr>ai_ext_2</vt:lpstr>
      <vt:lpstr>ai_ext_3</vt:lpstr>
      <vt:lpstr>ai_indig_1</vt:lpstr>
      <vt:lpstr>ai_indig_2</vt:lpstr>
      <vt:lpstr>ai_indig_3</vt:lpstr>
      <vt:lpstr>alu_form_trab_1</vt:lpstr>
      <vt:lpstr>alu_form_trab_2</vt:lpstr>
      <vt:lpstr>alu1hni14</vt:lpstr>
      <vt:lpstr>alu1hni15</vt:lpstr>
      <vt:lpstr>alu1hni16</vt:lpstr>
      <vt:lpstr>alu1hni17</vt:lpstr>
      <vt:lpstr>alu1hni18</vt:lpstr>
      <vt:lpstr>alu1hni19</vt:lpstr>
      <vt:lpstr>alu1hni20</vt:lpstr>
      <vt:lpstr>alu1hni21</vt:lpstr>
      <vt:lpstr>alu1hni22</vt:lpstr>
      <vt:lpstr>alu1hni23</vt:lpstr>
      <vt:lpstr>alu1hni24</vt:lpstr>
      <vt:lpstr>alu1hni25</vt:lpstr>
      <vt:lpstr>alu1hr15</vt:lpstr>
      <vt:lpstr>alu1hr16</vt:lpstr>
      <vt:lpstr>alu1hr17</vt:lpstr>
      <vt:lpstr>alu1hr18</vt:lpstr>
      <vt:lpstr>alu1hr19</vt:lpstr>
      <vt:lpstr>alu1hr20</vt:lpstr>
      <vt:lpstr>alu1hr21</vt:lpstr>
      <vt:lpstr>alu1hr22</vt:lpstr>
      <vt:lpstr>alu1hr23</vt:lpstr>
      <vt:lpstr>alu1hr24</vt:lpstr>
      <vt:lpstr>alu1hr25</vt:lpstr>
      <vt:lpstr>alu1mni14</vt:lpstr>
      <vt:lpstr>alu1mni15</vt:lpstr>
      <vt:lpstr>alu1mni16</vt:lpstr>
      <vt:lpstr>alu1mni17</vt:lpstr>
      <vt:lpstr>alu1mni18</vt:lpstr>
      <vt:lpstr>alu1mni19</vt:lpstr>
      <vt:lpstr>alu1mni20</vt:lpstr>
      <vt:lpstr>alu1mni21</vt:lpstr>
      <vt:lpstr>alu1mni22</vt:lpstr>
      <vt:lpstr>alu1mni23</vt:lpstr>
      <vt:lpstr>alu1mni24</vt:lpstr>
      <vt:lpstr>alu1mni25</vt:lpstr>
      <vt:lpstr>alu1mr15</vt:lpstr>
      <vt:lpstr>alu1mr16</vt:lpstr>
      <vt:lpstr>alu1mr17</vt:lpstr>
      <vt:lpstr>alu1mr18</vt:lpstr>
      <vt:lpstr>alu1mr19</vt:lpstr>
      <vt:lpstr>alu1mr20</vt:lpstr>
      <vt:lpstr>alu1mr21</vt:lpstr>
      <vt:lpstr>alu1mr22</vt:lpstr>
      <vt:lpstr>alu1mr23</vt:lpstr>
      <vt:lpstr>alu1mr24</vt:lpstr>
      <vt:lpstr>alu1mr25</vt:lpstr>
      <vt:lpstr>alu2hni15</vt:lpstr>
      <vt:lpstr>alu2hni16</vt:lpstr>
      <vt:lpstr>alu2hni17</vt:lpstr>
      <vt:lpstr>alu2hni18</vt:lpstr>
      <vt:lpstr>alu2hni19</vt:lpstr>
      <vt:lpstr>alu2hni20</vt:lpstr>
      <vt:lpstr>alu2hni21</vt:lpstr>
      <vt:lpstr>alu2hni22</vt:lpstr>
      <vt:lpstr>alu2hni23</vt:lpstr>
      <vt:lpstr>alu2hni24</vt:lpstr>
      <vt:lpstr>alu2hni25</vt:lpstr>
      <vt:lpstr>alu2hr15</vt:lpstr>
      <vt:lpstr>alu2hr16</vt:lpstr>
      <vt:lpstr>alu2hr17</vt:lpstr>
      <vt:lpstr>alu2hr18</vt:lpstr>
      <vt:lpstr>alu2hr19</vt:lpstr>
      <vt:lpstr>alu2hr20</vt:lpstr>
      <vt:lpstr>alu2hr21</vt:lpstr>
      <vt:lpstr>alu2hr22</vt:lpstr>
      <vt:lpstr>alu2hr23</vt:lpstr>
      <vt:lpstr>alu2hr24</vt:lpstr>
      <vt:lpstr>alu2hr25</vt:lpstr>
      <vt:lpstr>alu2mni15</vt:lpstr>
      <vt:lpstr>alu2mni16</vt:lpstr>
      <vt:lpstr>alu2mni17</vt:lpstr>
      <vt:lpstr>alu2mni18</vt:lpstr>
      <vt:lpstr>alu2mni19</vt:lpstr>
      <vt:lpstr>alu2mni20</vt:lpstr>
      <vt:lpstr>alu2mni21</vt:lpstr>
      <vt:lpstr>alu2mni22</vt:lpstr>
      <vt:lpstr>alu2mni23</vt:lpstr>
      <vt:lpstr>alu2mni24</vt:lpstr>
      <vt:lpstr>alu2mni25</vt:lpstr>
      <vt:lpstr>alu2mr15</vt:lpstr>
      <vt:lpstr>alu2mr16</vt:lpstr>
      <vt:lpstr>alu2mr17</vt:lpstr>
      <vt:lpstr>alu2mr18</vt:lpstr>
      <vt:lpstr>alu2mr19</vt:lpstr>
      <vt:lpstr>alu2mr20</vt:lpstr>
      <vt:lpstr>alu2mr21</vt:lpstr>
      <vt:lpstr>alu2mr22</vt:lpstr>
      <vt:lpstr>alu2mr23</vt:lpstr>
      <vt:lpstr>alu2mr24</vt:lpstr>
      <vt:lpstr>alu2mr25</vt:lpstr>
      <vt:lpstr>alu3hni16</vt:lpstr>
      <vt:lpstr>alu3hni17</vt:lpstr>
      <vt:lpstr>alu3hni18</vt:lpstr>
      <vt:lpstr>alu3hni19</vt:lpstr>
      <vt:lpstr>alu3hni20</vt:lpstr>
      <vt:lpstr>alu3hni21</vt:lpstr>
      <vt:lpstr>alu3hni22</vt:lpstr>
      <vt:lpstr>alu3hni23</vt:lpstr>
      <vt:lpstr>alu3hni24</vt:lpstr>
      <vt:lpstr>alu3hni25</vt:lpstr>
      <vt:lpstr>alu3hr16</vt:lpstr>
      <vt:lpstr>alu3hr17</vt:lpstr>
      <vt:lpstr>alu3hr18</vt:lpstr>
      <vt:lpstr>alu3hr19</vt:lpstr>
      <vt:lpstr>alu3hr20</vt:lpstr>
      <vt:lpstr>alu3hr21</vt:lpstr>
      <vt:lpstr>alu3hr22</vt:lpstr>
      <vt:lpstr>alu3hr23</vt:lpstr>
      <vt:lpstr>alu3hr24</vt:lpstr>
      <vt:lpstr>alu3hr25</vt:lpstr>
      <vt:lpstr>alu3mni16</vt:lpstr>
      <vt:lpstr>alu3mni17</vt:lpstr>
      <vt:lpstr>alu3mni18</vt:lpstr>
      <vt:lpstr>alu3mni19</vt:lpstr>
      <vt:lpstr>alu3mni20</vt:lpstr>
      <vt:lpstr>alu3mni21</vt:lpstr>
      <vt:lpstr>alu3mni22</vt:lpstr>
      <vt:lpstr>alu3mni23</vt:lpstr>
      <vt:lpstr>alu3mni24</vt:lpstr>
      <vt:lpstr>alu3mni25</vt:lpstr>
      <vt:lpstr>alu3mr16</vt:lpstr>
      <vt:lpstr>alu3mr17</vt:lpstr>
      <vt:lpstr>alu3mr18</vt:lpstr>
      <vt:lpstr>alu3mr19</vt:lpstr>
      <vt:lpstr>alu3mr20</vt:lpstr>
      <vt:lpstr>alu3mr21</vt:lpstr>
      <vt:lpstr>alu3mr22</vt:lpstr>
      <vt:lpstr>alu3mr23</vt:lpstr>
      <vt:lpstr>alu3mr24</vt:lpstr>
      <vt:lpstr>alu3mr25</vt:lpstr>
      <vt:lpstr>ap_art_1</vt:lpstr>
      <vt:lpstr>ap_art_2</vt:lpstr>
      <vt:lpstr>ap_creat_1</vt:lpstr>
      <vt:lpstr>ap_creat_2</vt:lpstr>
      <vt:lpstr>ap_intel_1</vt:lpstr>
      <vt:lpstr>ap_intel_2</vt:lpstr>
      <vt:lpstr>ap_psicomot_1</vt:lpstr>
      <vt:lpstr>ap_psicomot_2</vt:lpstr>
      <vt:lpstr>ap_socioafec_1</vt:lpstr>
      <vt:lpstr>ap_socioafec_2</vt:lpstr>
      <vt:lpstr>'PAG 1'!Área_de_impresión</vt:lpstr>
      <vt:lpstr>'PAG 12'!Área_de_impresión</vt:lpstr>
      <vt:lpstr>'PAG 13A'!Área_de_impresión</vt:lpstr>
      <vt:lpstr>'PAG 13B'!Área_de_impresión</vt:lpstr>
      <vt:lpstr>'PAG 14'!Área_de_impresión</vt:lpstr>
      <vt:lpstr>'PAG 2'!Área_de_impresión</vt:lpstr>
      <vt:lpstr>'PAG 3'!Área_de_impresión</vt:lpstr>
      <vt:lpstr>'PAG 4'!Área_de_impresión</vt:lpstr>
      <vt:lpstr>'PAG 5'!Área_de_impresión</vt:lpstr>
      <vt:lpstr>'PAG 6'!Área_de_impresión</vt:lpstr>
      <vt:lpstr>'PAG 4'!areg_1</vt:lpstr>
      <vt:lpstr>'PAG 4'!areg_2</vt:lpstr>
      <vt:lpstr>'PAG 4'!areg_3</vt:lpstr>
      <vt:lpstr>'PAG 4'!areg_4</vt:lpstr>
      <vt:lpstr>'PAG 4'!areg_5</vt:lpstr>
      <vt:lpstr>'PAG 4'!areg_6</vt:lpstr>
      <vt:lpstr>'PAG 4'!areg_disc_1</vt:lpstr>
      <vt:lpstr>'PAG 4'!areg_disc_2</vt:lpstr>
      <vt:lpstr>'PAG 4'!areg_disc_3</vt:lpstr>
      <vt:lpstr>'PAG 4'!areg_ext_1</vt:lpstr>
      <vt:lpstr>'PAG 4'!areg_ext_2</vt:lpstr>
      <vt:lpstr>'PAG 4'!areg_ext_3</vt:lpstr>
      <vt:lpstr>'PAG 4'!areg_indig_1</vt:lpstr>
      <vt:lpstr>'PAG 4'!areg_indig_2</vt:lpstr>
      <vt:lpstr>'PAG 4'!areg_indig_3</vt:lpstr>
      <vt:lpstr>'PAG 4'!arep_1</vt:lpstr>
      <vt:lpstr>'PAG 4'!arep_2</vt:lpstr>
      <vt:lpstr>'PAG 4'!arep_3</vt:lpstr>
      <vt:lpstr>'PAG 4'!arep_4</vt:lpstr>
      <vt:lpstr>'PAG 4'!arep_5</vt:lpstr>
      <vt:lpstr>'PAG 4'!arep_6</vt:lpstr>
      <vt:lpstr>'PAG 4'!arep_disc_1</vt:lpstr>
      <vt:lpstr>'PAG 4'!arep_disc_2</vt:lpstr>
      <vt:lpstr>'PAG 4'!arep_disc_3</vt:lpstr>
      <vt:lpstr>'PAG 4'!arep_ext_1</vt:lpstr>
      <vt:lpstr>'PAG 4'!arep_ext_2</vt:lpstr>
      <vt:lpstr>'PAG 4'!arep_ext_3</vt:lpstr>
      <vt:lpstr>'PAG 4'!arep_indig_1</vt:lpstr>
      <vt:lpstr>'PAG 4'!arep_indig_2</vt:lpstr>
      <vt:lpstr>'PAG 4'!arep_indig_3</vt:lpstr>
      <vt:lpstr>baja_vision_1</vt:lpstr>
      <vt:lpstr>baja_vision_2</vt:lpstr>
      <vt:lpstr>capacita3h_1</vt:lpstr>
      <vt:lpstr>capacita3h_2</vt:lpstr>
      <vt:lpstr>capacita3h_3</vt:lpstr>
      <vt:lpstr>capacita3h_4</vt:lpstr>
      <vt:lpstr>capacita3h_5</vt:lpstr>
      <vt:lpstr>capacita3h_6</vt:lpstr>
      <vt:lpstr>capacita3h_7</vt:lpstr>
      <vt:lpstr>capacita3h_8</vt:lpstr>
      <vt:lpstr>capacita3h_9</vt:lpstr>
      <vt:lpstr>capacita3m_1</vt:lpstr>
      <vt:lpstr>capacita3m_2</vt:lpstr>
      <vt:lpstr>capacita3m_3</vt:lpstr>
      <vt:lpstr>capacita3m_4</vt:lpstr>
      <vt:lpstr>capacita3m_5</vt:lpstr>
      <vt:lpstr>capacita3m_6</vt:lpstr>
      <vt:lpstr>capacita3m_7</vt:lpstr>
      <vt:lpstr>capacita3m_8</vt:lpstr>
      <vt:lpstr>capacita3m_9</vt:lpstr>
      <vt:lpstr>cct</vt:lpstr>
      <vt:lpstr>ceguera_1</vt:lpstr>
      <vt:lpstr>ceguera_2</vt:lpstr>
      <vt:lpstr>creditos</vt:lpstr>
      <vt:lpstr>cve_leng_indig_1</vt:lpstr>
      <vt:lpstr>cve_leng_indig_2</vt:lpstr>
      <vt:lpstr>cve_leng_indig_3</vt:lpstr>
      <vt:lpstr>disc_fis_mot_1</vt:lpstr>
      <vt:lpstr>disc_fis_mot_2</vt:lpstr>
      <vt:lpstr>disc_intel_1</vt:lpstr>
      <vt:lpstr>disc_intel_2</vt:lpstr>
      <vt:lpstr>disc_mult_1</vt:lpstr>
      <vt:lpstr>disc_mult_2</vt:lpstr>
      <vt:lpstr>disc_psicosoc_1</vt:lpstr>
      <vt:lpstr>disc_psicosoc_2</vt:lpstr>
      <vt:lpstr>fecha_creac_plan_est_1</vt:lpstr>
      <vt:lpstr>fecha_creac_plan_est_2</vt:lpstr>
      <vt:lpstr>fecha_creac_plan_est_3</vt:lpstr>
      <vt:lpstr>fecha_incorp_1</vt:lpstr>
      <vt:lpstr>fecha_incorp_2</vt:lpstr>
      <vt:lpstr>fecha_incorp_3</vt:lpstr>
      <vt:lpstr>fecha_incorp1</vt:lpstr>
      <vt:lpstr>fecha_llenado_1</vt:lpstr>
      <vt:lpstr>fecha_llenado_2</vt:lpstr>
      <vt:lpstr>fecha_llenado_3</vt:lpstr>
      <vt:lpstr>form_acad_h_1</vt:lpstr>
      <vt:lpstr>form_acad_h_10</vt:lpstr>
      <vt:lpstr>form_acad_h_2</vt:lpstr>
      <vt:lpstr>form_acad_h_3</vt:lpstr>
      <vt:lpstr>form_acad_h_4</vt:lpstr>
      <vt:lpstr>form_acad_h_5</vt:lpstr>
      <vt:lpstr>form_acad_h_6</vt:lpstr>
      <vt:lpstr>form_acad_h_7</vt:lpstr>
      <vt:lpstr>form_acad_h_8</vt:lpstr>
      <vt:lpstr>form_acad_h_9</vt:lpstr>
      <vt:lpstr>form_acad_m_1</vt:lpstr>
      <vt:lpstr>form_acad_m_10</vt:lpstr>
      <vt:lpstr>form_acad_m_2</vt:lpstr>
      <vt:lpstr>form_acad_m_3</vt:lpstr>
      <vt:lpstr>form_acad_m_4</vt:lpstr>
      <vt:lpstr>form_acad_m_5</vt:lpstr>
      <vt:lpstr>form_acad_m_6</vt:lpstr>
      <vt:lpstr>form_acad_m_7</vt:lpstr>
      <vt:lpstr>form_acad_m_8</vt:lpstr>
      <vt:lpstr>form_acad_m_9</vt:lpstr>
      <vt:lpstr>GCuotas</vt:lpstr>
      <vt:lpstr>gpo_1</vt:lpstr>
      <vt:lpstr>gpo_2</vt:lpstr>
      <vt:lpstr>gpo_3</vt:lpstr>
      <vt:lpstr>'PAG 3'!gpo_fin_1</vt:lpstr>
      <vt:lpstr>'PAG 3'!gpo_fin_2</vt:lpstr>
      <vt:lpstr>'PAG 3'!gpo_fin_3</vt:lpstr>
      <vt:lpstr>GUniformes</vt:lpstr>
      <vt:lpstr>GUtiles</vt:lpstr>
      <vt:lpstr>hipoacusia_1</vt:lpstr>
      <vt:lpstr>hipoacusia_2</vt:lpstr>
      <vt:lpstr>mat_tot_1</vt:lpstr>
      <vt:lpstr>mat_tot_2</vt:lpstr>
      <vt:lpstr>mat_tot_3</vt:lpstr>
      <vt:lpstr>mat_total_disc_1</vt:lpstr>
      <vt:lpstr>mat_total_disc_2</vt:lpstr>
      <vt:lpstr>mat_total_disc_3</vt:lpstr>
      <vt:lpstr>mat_total_ext_1</vt:lpstr>
      <vt:lpstr>mat_total_ext_2</vt:lpstr>
      <vt:lpstr>mat_total_ext_3</vt:lpstr>
      <vt:lpstr>mat_total_indig_1</vt:lpstr>
      <vt:lpstr>mat_total_indig_2</vt:lpstr>
      <vt:lpstr>mat_total_indig_3</vt:lpstr>
      <vt:lpstr>mat_total_indig_disc</vt:lpstr>
      <vt:lpstr>mat_total_indig_sexo_1</vt:lpstr>
      <vt:lpstr>mat_total_indig_sexo_2</vt:lpstr>
      <vt:lpstr>mod_1</vt:lpstr>
      <vt:lpstr>mod_2</vt:lpstr>
      <vt:lpstr>mod_3</vt:lpstr>
      <vt:lpstr>mod_4</vt:lpstr>
      <vt:lpstr>mod_5</vt:lpstr>
      <vt:lpstr>mod_6</vt:lpstr>
      <vt:lpstr>mod_7</vt:lpstr>
      <vt:lpstr>mt_lug_res_ext_h_1</vt:lpstr>
      <vt:lpstr>mt_lug_res_ext_h_2</vt:lpstr>
      <vt:lpstr>mt_lug_res_ext_h_3</vt:lpstr>
      <vt:lpstr>mt_lug_res_ext_h_4</vt:lpstr>
      <vt:lpstr>mt_lug_res_ext_h_5</vt:lpstr>
      <vt:lpstr>mt_lug_res_ext_h_6</vt:lpstr>
      <vt:lpstr>mt_lug_res_ext_h_7</vt:lpstr>
      <vt:lpstr>mt_lug_res_ext_h_8</vt:lpstr>
      <vt:lpstr>mt_lug_res_ext_m_1</vt:lpstr>
      <vt:lpstr>mt_lug_res_ext_m_2</vt:lpstr>
      <vt:lpstr>mt_lug_res_ext_m_3</vt:lpstr>
      <vt:lpstr>mt_lug_res_ext_m_4</vt:lpstr>
      <vt:lpstr>mt_lug_res_ext_m_5</vt:lpstr>
      <vt:lpstr>mt_lug_res_ext_m_6</vt:lpstr>
      <vt:lpstr>mt_lug_res_ext_m_7</vt:lpstr>
      <vt:lpstr>mt_lug_res_ext_m_8</vt:lpstr>
      <vt:lpstr>mt_lug_res_pais_h_1</vt:lpstr>
      <vt:lpstr>mt_lug_res_pais_h_10</vt:lpstr>
      <vt:lpstr>mt_lug_res_pais_h_11</vt:lpstr>
      <vt:lpstr>mt_lug_res_pais_h_12</vt:lpstr>
      <vt:lpstr>mt_lug_res_pais_h_13</vt:lpstr>
      <vt:lpstr>mt_lug_res_pais_h_14</vt:lpstr>
      <vt:lpstr>mt_lug_res_pais_h_15</vt:lpstr>
      <vt:lpstr>mt_lug_res_pais_h_16</vt:lpstr>
      <vt:lpstr>mt_lug_res_pais_h_17</vt:lpstr>
      <vt:lpstr>mt_lug_res_pais_h_18</vt:lpstr>
      <vt:lpstr>mt_lug_res_pais_h_19</vt:lpstr>
      <vt:lpstr>mt_lug_res_pais_h_2</vt:lpstr>
      <vt:lpstr>mt_lug_res_pais_h_20</vt:lpstr>
      <vt:lpstr>mt_lug_res_pais_h_21</vt:lpstr>
      <vt:lpstr>mt_lug_res_pais_h_22</vt:lpstr>
      <vt:lpstr>mt_lug_res_pais_h_23</vt:lpstr>
      <vt:lpstr>mt_lug_res_pais_h_24</vt:lpstr>
      <vt:lpstr>mt_lug_res_pais_h_25</vt:lpstr>
      <vt:lpstr>mt_lug_res_pais_h_26</vt:lpstr>
      <vt:lpstr>mt_lug_res_pais_h_27</vt:lpstr>
      <vt:lpstr>mt_lug_res_pais_h_28</vt:lpstr>
      <vt:lpstr>mt_lug_res_pais_h_29</vt:lpstr>
      <vt:lpstr>mt_lug_res_pais_h_3</vt:lpstr>
      <vt:lpstr>mt_lug_res_pais_h_30</vt:lpstr>
      <vt:lpstr>mt_lug_res_pais_h_31</vt:lpstr>
      <vt:lpstr>mt_lug_res_pais_h_32</vt:lpstr>
      <vt:lpstr>mt_lug_res_pais_h_4</vt:lpstr>
      <vt:lpstr>mt_lug_res_pais_h_5</vt:lpstr>
      <vt:lpstr>mt_lug_res_pais_h_6</vt:lpstr>
      <vt:lpstr>mt_lug_res_pais_h_7</vt:lpstr>
      <vt:lpstr>mt_lug_res_pais_h_8</vt:lpstr>
      <vt:lpstr>mt_lug_res_pais_h_9</vt:lpstr>
      <vt:lpstr>mt_lug_res_pais_m_1</vt:lpstr>
      <vt:lpstr>mt_lug_res_pais_m_10</vt:lpstr>
      <vt:lpstr>mt_lug_res_pais_m_11</vt:lpstr>
      <vt:lpstr>mt_lug_res_pais_m_12</vt:lpstr>
      <vt:lpstr>mt_lug_res_pais_m_13</vt:lpstr>
      <vt:lpstr>mt_lug_res_pais_m_14</vt:lpstr>
      <vt:lpstr>mt_lug_res_pais_m_15</vt:lpstr>
      <vt:lpstr>mt_lug_res_pais_m_16</vt:lpstr>
      <vt:lpstr>mt_lug_res_pais_m_17</vt:lpstr>
      <vt:lpstr>mt_lug_res_pais_m_18</vt:lpstr>
      <vt:lpstr>mt_lug_res_pais_m_19</vt:lpstr>
      <vt:lpstr>mt_lug_res_pais_m_2</vt:lpstr>
      <vt:lpstr>mt_lug_res_pais_m_20</vt:lpstr>
      <vt:lpstr>mt_lug_res_pais_m_21</vt:lpstr>
      <vt:lpstr>mt_lug_res_pais_m_22</vt:lpstr>
      <vt:lpstr>mt_lug_res_pais_m_23</vt:lpstr>
      <vt:lpstr>mt_lug_res_pais_m_24</vt:lpstr>
      <vt:lpstr>mt_lug_res_pais_m_25</vt:lpstr>
      <vt:lpstr>mt_lug_res_pais_m_26</vt:lpstr>
      <vt:lpstr>mt_lug_res_pais_m_27</vt:lpstr>
      <vt:lpstr>mt_lug_res_pais_m_28</vt:lpstr>
      <vt:lpstr>mt_lug_res_pais_m_29</vt:lpstr>
      <vt:lpstr>mt_lug_res_pais_m_3</vt:lpstr>
      <vt:lpstr>mt_lug_res_pais_m_30</vt:lpstr>
      <vt:lpstr>mt_lug_res_pais_m_31</vt:lpstr>
      <vt:lpstr>mt_lug_res_pais_m_32</vt:lpstr>
      <vt:lpstr>mt_lug_res_pais_m_4</vt:lpstr>
      <vt:lpstr>mt_lug_res_pais_m_5</vt:lpstr>
      <vt:lpstr>mt_lug_res_pais_m_6</vt:lpstr>
      <vt:lpstr>mt_lug_res_pais_m_7</vt:lpstr>
      <vt:lpstr>mt_lug_res_pais_m_8</vt:lpstr>
      <vt:lpstr>mt_lug_res_pais_m_9</vt:lpstr>
      <vt:lpstr>noi_1</vt:lpstr>
      <vt:lpstr>noi_2</vt:lpstr>
      <vt:lpstr>noi_3</vt:lpstr>
      <vt:lpstr>noi_4</vt:lpstr>
      <vt:lpstr>noi_5</vt:lpstr>
      <vt:lpstr>nom_cct</vt:lpstr>
      <vt:lpstr>nom_dep_norm</vt:lpstr>
      <vt:lpstr>nom_dir</vt:lpstr>
      <vt:lpstr>nom_inst_otorga</vt:lpstr>
      <vt:lpstr>nom_leng_indig_1</vt:lpstr>
      <vt:lpstr>nom_leng_indig_2</vt:lpstr>
      <vt:lpstr>nom_leng_indig_3</vt:lpstr>
      <vt:lpstr>num_alum_leng_indig_1</vt:lpstr>
      <vt:lpstr>num_alum_leng_indig_2</vt:lpstr>
      <vt:lpstr>num_alum_leng_indig_3</vt:lpstr>
      <vt:lpstr>num_docentes_1</vt:lpstr>
      <vt:lpstr>num_docentes_2</vt:lpstr>
      <vt:lpstr>num_form_trab</vt:lpstr>
      <vt:lpstr>num_incorp</vt:lpstr>
      <vt:lpstr>obs_grales</vt:lpstr>
      <vt:lpstr>prov_otra_1_1</vt:lpstr>
      <vt:lpstr>prov_otra_1_2</vt:lpstr>
      <vt:lpstr>prov_otra_1_3</vt:lpstr>
      <vt:lpstr>prov_otra_1_4</vt:lpstr>
      <vt:lpstr>prov_otra_1_5</vt:lpstr>
      <vt:lpstr>prov_otra_2_1</vt:lpstr>
      <vt:lpstr>prov_otra_2_2</vt:lpstr>
      <vt:lpstr>prov_otra_2_3</vt:lpstr>
      <vt:lpstr>prov_otra_2_4</vt:lpstr>
      <vt:lpstr>prov_otra_2_5</vt:lpstr>
      <vt:lpstr>prov_otra_3_1</vt:lpstr>
      <vt:lpstr>prov_otra_3_2</vt:lpstr>
      <vt:lpstr>prov_otra_3_3</vt:lpstr>
      <vt:lpstr>prov_otra_3_4</vt:lpstr>
      <vt:lpstr>prov_otra_3_5</vt:lpstr>
      <vt:lpstr>resp_llenado</vt:lpstr>
      <vt:lpstr>rvoe_1</vt:lpstr>
      <vt:lpstr>rvoe_2</vt:lpstr>
      <vt:lpstr>rvoe2</vt:lpstr>
      <vt:lpstr>sordera_1</vt:lpstr>
      <vt:lpstr>sordera_2</vt:lpstr>
      <vt:lpstr>'PAG 3'!Tot_Ex_Disc</vt:lpstr>
      <vt:lpstr>'PAG 3'!Tot_Ex_Ext</vt:lpstr>
      <vt:lpstr>'PAG 3'!Tot_Ex_H</vt:lpstr>
      <vt:lpstr>'PAG 3'!Tot_Ex_Ind</vt:lpstr>
      <vt:lpstr>'PAG 3'!Tot_Ex_M</vt:lpstr>
      <vt:lpstr>tot_h_1_ni</vt:lpstr>
      <vt:lpstr>tot_h_1_r</vt:lpstr>
      <vt:lpstr>tot_h_2_ni</vt:lpstr>
      <vt:lpstr>tot_h_2_r</vt:lpstr>
      <vt:lpstr>tot_h_3_ni</vt:lpstr>
      <vt:lpstr>tot_h_3_r</vt:lpstr>
      <vt:lpstr>tot_m_1_ni</vt:lpstr>
      <vt:lpstr>tot_m_1_r</vt:lpstr>
      <vt:lpstr>tot_m_2_ni</vt:lpstr>
      <vt:lpstr>tot_m_2_r</vt:lpstr>
      <vt:lpstr>tot_m_3_ni</vt:lpstr>
      <vt:lpstr>tot_m_3_r</vt:lpstr>
      <vt:lpstr>totalescapacita3</vt:lpstr>
      <vt:lpstr>turno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planeacion.pc3</dc:creator>
  <cp:lastModifiedBy>Planeación y Desarrollo PC6</cp:lastModifiedBy>
  <cp:lastPrinted>2019-01-30T15:46:03Z</cp:lastPrinted>
  <dcterms:created xsi:type="dcterms:W3CDTF">2014-10-02T18:41:21Z</dcterms:created>
  <dcterms:modified xsi:type="dcterms:W3CDTF">2019-03-08T16:44:54Z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st_1" linkTarget="prop_inst_1">
    <vt:lpwstr>#¡REF!</vt:lpwstr>
  </property>
  <property fmtid="{D5CDD505-2E9C-101B-9397-08002B2CF9AE}" pid="3" name="inst_2" linkTarget="prop_inst_2">
    <vt:lpwstr>#¡REF!</vt:lpwstr>
  </property>
  <property fmtid="{D5CDD505-2E9C-101B-9397-08002B2CF9AE}" pid="4" name="inst_3" linkTarget="prop_inst_3">
    <vt:lpwstr>#¡REF!</vt:lpwstr>
  </property>
  <property fmtid="{D5CDD505-2E9C-101B-9397-08002B2CF9AE}" pid="5" name="inst_4" linkTarget="prop_inst_4">
    <vt:lpwstr>#¡REF!</vt:lpwstr>
  </property>
  <property fmtid="{D5CDD505-2E9C-101B-9397-08002B2CF9AE}" pid="6" name="inst_5" linkTarget="prop_inst_5">
    <vt:lpwstr>#¡REF!</vt:lpwstr>
  </property>
  <property fmtid="{D5CDD505-2E9C-101B-9397-08002B2CF9AE}" pid="7" name="inst" linkTarget="prop_inst">
    <vt:r8>0</vt:r8>
  </property>
</Properties>
</file>